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'BS'!$A$1:$I$63</definedName>
    <definedName name="_xlnm.Print_Area" localSheetId="2">'CF'!$A$1:$J$55</definedName>
    <definedName name="_xlnm.Print_Area" localSheetId="3">'Equity'!$A$1:$R$43</definedName>
    <definedName name="_xlnm.Print_Area" localSheetId="0">'IS'!$A$1:$I$54</definedName>
  </definedNames>
  <calcPr fullCalcOnLoad="1"/>
</workbook>
</file>

<file path=xl/sharedStrings.xml><?xml version="1.0" encoding="utf-8"?>
<sst xmlns="http://schemas.openxmlformats.org/spreadsheetml/2006/main" count="174" uniqueCount="130">
  <si>
    <t>RM'000</t>
  </si>
  <si>
    <t>Taxation</t>
  </si>
  <si>
    <t>Reserves</t>
  </si>
  <si>
    <t>Revenue</t>
  </si>
  <si>
    <t>Inventories</t>
  </si>
  <si>
    <t>*</t>
  </si>
  <si>
    <t>Operating profit before changes in working capital</t>
  </si>
  <si>
    <t>Capital</t>
  </si>
  <si>
    <t>Total</t>
  </si>
  <si>
    <t>Profits</t>
  </si>
  <si>
    <t>Other investments</t>
  </si>
  <si>
    <t>Cash and bank balances</t>
  </si>
  <si>
    <t xml:space="preserve">         - Diluted ( sen )</t>
  </si>
  <si>
    <t>Property, plant and equipment</t>
  </si>
  <si>
    <t>Net change in current assets</t>
  </si>
  <si>
    <t>Net change in current liabilities</t>
  </si>
  <si>
    <t>Operating expenses</t>
  </si>
  <si>
    <t>Other operating income</t>
  </si>
  <si>
    <t>Finance cost</t>
  </si>
  <si>
    <t>Goodwill on consolidation</t>
  </si>
  <si>
    <t>Share capital</t>
  </si>
  <si>
    <t>Minority interests</t>
  </si>
  <si>
    <t>Net current liabilities</t>
  </si>
  <si>
    <t>31.12.2005</t>
  </si>
  <si>
    <t>Share</t>
  </si>
  <si>
    <t>Exchange</t>
  </si>
  <si>
    <t>Retained</t>
  </si>
  <si>
    <t>Premium</t>
  </si>
  <si>
    <t>Minority</t>
  </si>
  <si>
    <t>ICULS</t>
  </si>
  <si>
    <t>*  Represent RM100.00</t>
  </si>
  <si>
    <t>Securities on 15 March 2006. There are no comparative Group figures.)</t>
  </si>
  <si>
    <t>Total equity</t>
  </si>
  <si>
    <t>Attributable to:</t>
  </si>
  <si>
    <t>Equity holders of the parent</t>
  </si>
  <si>
    <t xml:space="preserve">Reserve on </t>
  </si>
  <si>
    <t>Effects of adopting FRS 3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</si>
  <si>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</si>
  <si>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</si>
  <si>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</si>
  <si>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</si>
  <si>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</si>
  <si>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</si>
  <si>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There are no comparative Group figures).</t>
  </si>
  <si>
    <t>(Unaudited figures)</t>
  </si>
  <si>
    <t>For the quarter ended 30 September 2006</t>
  </si>
  <si>
    <t>Current</t>
  </si>
  <si>
    <t>Year</t>
  </si>
  <si>
    <t>Quarter</t>
  </si>
  <si>
    <t>30.09.2006</t>
  </si>
  <si>
    <t>Preceding  Year</t>
  </si>
  <si>
    <t>Corresponding</t>
  </si>
  <si>
    <t>30.09.2005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</si>
  <si>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</si>
  <si>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</si>
  <si>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</si>
  <si>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</si>
  <si>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</si>
  <si>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</si>
  <si>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Share of profit of associated company</t>
  </si>
  <si>
    <t>As at 30 September 2006</t>
  </si>
  <si>
    <t>Deferred tax assets</t>
  </si>
  <si>
    <t>Current Quarter</t>
  </si>
  <si>
    <t>As at End of</t>
  </si>
  <si>
    <t>Financial Year End</t>
  </si>
  <si>
    <t>As at Preceding</t>
  </si>
  <si>
    <t>Deposits placed with licensed banks</t>
  </si>
  <si>
    <t>Short term borrowings</t>
  </si>
  <si>
    <t>Tax recoverable</t>
  </si>
  <si>
    <t>Tax payables</t>
  </si>
  <si>
    <t>Current Assets</t>
  </si>
  <si>
    <t>Current Liabilities</t>
  </si>
  <si>
    <t>Equity attributable to equity holders of the parent</t>
  </si>
  <si>
    <t>Non-Current Liabilities</t>
  </si>
  <si>
    <t>Long term borrowings</t>
  </si>
  <si>
    <t>Deferred tax liabilities</t>
  </si>
  <si>
    <t>Net assets per share attributable to</t>
  </si>
  <si>
    <t xml:space="preserve"> ordinary equity holders of the parent (RM)</t>
  </si>
  <si>
    <t>Profit/(Loss) after taxation</t>
  </si>
  <si>
    <t>Profit before taxation</t>
  </si>
  <si>
    <t>Adjustment for:</t>
  </si>
  <si>
    <t>Non-cash items</t>
  </si>
  <si>
    <t>Non-operating items</t>
  </si>
  <si>
    <t>Changes in working capital:</t>
  </si>
  <si>
    <t>Interest, retirement benefit and tax paid</t>
  </si>
  <si>
    <t>Equity investments</t>
  </si>
  <si>
    <t>Net cash flows used in investing activities</t>
  </si>
  <si>
    <t>Bank borrowings</t>
  </si>
  <si>
    <t>Net cash flows used in operating activities</t>
  </si>
  <si>
    <t>Net cash flows from financing activity</t>
  </si>
  <si>
    <t>Cash and cash equivalents comprised the following:</t>
  </si>
  <si>
    <t>Cash Flows From Operating Activities</t>
  </si>
  <si>
    <t>Cash Flows From Investing Activities</t>
  </si>
  <si>
    <t>Cash Flows From Financing Activity</t>
  </si>
  <si>
    <t>Net Change in Cash and Cash Equivalents</t>
  </si>
  <si>
    <t>Cash and Cash Equivalents at Beginning of Period</t>
  </si>
  <si>
    <t>Effect of Exchange Rate Changes</t>
  </si>
  <si>
    <t>Cash and Cash Equivalents at End of Period</t>
  </si>
  <si>
    <t>&lt;--------------------------- Attributable to Equity Holders of the Parent ---------------------------&gt;</t>
  </si>
  <si>
    <t>Balance at 1 January 2006</t>
  </si>
  <si>
    <t>Balance at 30 September 2006</t>
  </si>
  <si>
    <t>Exchange differences on translation</t>
  </si>
  <si>
    <t>Net gain/(loss) recognised directly in equity</t>
  </si>
  <si>
    <t>Profit for the period</t>
  </si>
  <si>
    <t>Total recognised income and expenses</t>
  </si>
  <si>
    <t xml:space="preserve">  for the period</t>
  </si>
  <si>
    <t>Acquisition of remaining interest in subsidiary</t>
  </si>
  <si>
    <t>Balance at 1 January 2005</t>
  </si>
  <si>
    <t>Balance at 30 September 2005</t>
  </si>
  <si>
    <t xml:space="preserve">(This is Tradewinds Plantation Berhad's third announcement of quarterly results since its listing on Bursa </t>
  </si>
  <si>
    <t xml:space="preserve">(This is Tradewinds Plantation Berhad's third announcement of quarterly results since its listing on Bursa Securities on 15 March 2006. </t>
  </si>
  <si>
    <t>Profit from operations</t>
  </si>
  <si>
    <t>EPS  - Basic ( sen )</t>
  </si>
  <si>
    <t>Investment in associated companies</t>
  </si>
  <si>
    <t>Movement arising from merger exercise</t>
  </si>
  <si>
    <t>Consolidation</t>
  </si>
  <si>
    <t>Trade and other receivables</t>
  </si>
  <si>
    <t>Amount owing by related companies</t>
  </si>
  <si>
    <t>Amount owing by associated company</t>
  </si>
  <si>
    <t>Trade and other payables</t>
  </si>
  <si>
    <t>Amount owing to related companies</t>
  </si>
  <si>
    <t>Amount owing to associated company</t>
  </si>
  <si>
    <t>Amount owing to holding company</t>
  </si>
  <si>
    <t>Share premium</t>
  </si>
  <si>
    <t>Exchange reserve</t>
  </si>
  <si>
    <t>Retained profits</t>
  </si>
  <si>
    <t>Retirement benefit obligations</t>
  </si>
  <si>
    <t>Irredeemable convertible unsecured loan stock (equity component)</t>
  </si>
  <si>
    <t>Reserve on consolidation arising from</t>
  </si>
  <si>
    <t xml:space="preserve">  merger exercise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</si>
</sst>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;&quot;RM&quot;\ \-#,##0"/>
    <numFmt numFmtId="179" formatCode="&quot;RM&quot;\ #,##0;[Red]&quot;RM&quot;\ \-#,##0"/>
    <numFmt numFmtId="180" formatCode="&quot;RM&quot;\ #,##0.00;&quot;RM&quot;\ \-#,##0.00"/>
    <numFmt numFmtId="181" formatCode="&quot;RM&quot;\ #,##0.00;[Red]&quot;RM&quot;\ \-#,##0.00"/>
    <numFmt numFmtId="182" formatCode="_ &quot;RM&quot;\ * #,##0_ ;_ &quot;RM&quot;\ * \-#,##0_ ;_ &quot;RM&quot;\ * &quot;-&quot;_ ;_ @_ "/>
    <numFmt numFmtId="183" formatCode="_ * #,##0_ ;_ * \-#,##0_ ;_ * &quot;-&quot;_ ;_ @_ "/>
    <numFmt numFmtId="184" formatCode="_ &quot;RM&quot;\ * #,##0.00_ ;_ &quot;RM&quot;\ * \-#,##0.00_ ;_ &quot;RM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00"/>
    <numFmt numFmtId="190" formatCode="0.00&quot; sen&quot;"/>
    <numFmt numFmtId="191" formatCode="0.0&quot; sen&quot;"/>
    <numFmt numFmtId="192" formatCode="0.00000"/>
    <numFmt numFmtId="193" formatCode="0.0000"/>
    <numFmt numFmtId="194" formatCode="_(* #,##0.000_);_(* \(#,##0.000\);_(* &quot;-&quot;???_);_(@_)"/>
    <numFmt numFmtId="195" formatCode="0_);\(0\)"/>
    <numFmt numFmtId="196" formatCode="0.00_);\(0.00\)"/>
    <numFmt numFmtId="197" formatCode="#,##0.0_);\(#,##0.0\)"/>
    <numFmt numFmtId="198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87" fontId="6" fillId="0" borderId="0" xfId="15" applyNumberFormat="1" applyFont="1" applyFill="1" applyBorder="1" applyAlignment="1">
      <alignment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18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7" fontId="10" fillId="0" borderId="0" xfId="15" applyNumberFormat="1" applyFont="1" applyFill="1" applyAlignment="1">
      <alignment horizontal="center"/>
    </xf>
    <xf numFmtId="187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7" fontId="12" fillId="0" borderId="0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187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87" fontId="12" fillId="0" borderId="2" xfId="15" applyNumberFormat="1" applyFont="1" applyFill="1" applyBorder="1" applyAlignment="1">
      <alignment/>
    </xf>
    <xf numFmtId="187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87" fontId="12" fillId="0" borderId="3" xfId="15" applyNumberFormat="1" applyFont="1" applyFill="1" applyBorder="1" applyAlignment="1">
      <alignment/>
    </xf>
    <xf numFmtId="187" fontId="12" fillId="0" borderId="4" xfId="15" applyNumberFormat="1" applyFont="1" applyFill="1" applyBorder="1" applyAlignment="1">
      <alignment/>
    </xf>
    <xf numFmtId="187" fontId="12" fillId="0" borderId="5" xfId="15" applyNumberFormat="1" applyFont="1" applyFill="1" applyBorder="1" applyAlignment="1">
      <alignment/>
    </xf>
    <xf numFmtId="187" fontId="12" fillId="0" borderId="6" xfId="15" applyNumberFormat="1" applyFont="1" applyFill="1" applyBorder="1" applyAlignment="1">
      <alignment/>
    </xf>
    <xf numFmtId="187" fontId="12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87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87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87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87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87" fontId="14" fillId="0" borderId="0" xfId="15" applyNumberFormat="1" applyFont="1" applyFill="1" applyAlignment="1">
      <alignment/>
    </xf>
    <xf numFmtId="187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37" fontId="12" fillId="0" borderId="0" xfId="15" applyNumberFormat="1" applyFont="1" applyFill="1" applyAlignment="1">
      <alignment horizontal="right"/>
    </xf>
    <xf numFmtId="0" fontId="12" fillId="0" borderId="0" xfId="0" applyFont="1" applyFill="1" applyAlignment="1" quotePrefix="1">
      <alignment horizontal="left"/>
    </xf>
    <xf numFmtId="187" fontId="12" fillId="0" borderId="8" xfId="15" applyNumberFormat="1" applyFont="1" applyFill="1" applyBorder="1" applyAlignment="1">
      <alignment/>
    </xf>
    <xf numFmtId="43" fontId="12" fillId="0" borderId="8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0" fontId="12" fillId="0" borderId="0" xfId="0" applyFont="1" applyFill="1" applyAlignment="1">
      <alignment horizontal="justify"/>
    </xf>
    <xf numFmtId="187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7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87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7" fontId="6" fillId="0" borderId="0" xfId="15" applyNumberFormat="1" applyFont="1" applyFill="1" applyBorder="1" applyAlignment="1">
      <alignment horizontal="center"/>
    </xf>
    <xf numFmtId="187" fontId="14" fillId="0" borderId="0" xfId="15" applyNumberFormat="1" applyFont="1" applyFill="1" applyAlignment="1">
      <alignment horizontal="center"/>
    </xf>
    <xf numFmtId="187" fontId="12" fillId="0" borderId="0" xfId="0" applyNumberFormat="1" applyFont="1" applyFill="1" applyAlignment="1">
      <alignment/>
    </xf>
    <xf numFmtId="187" fontId="12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87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87" fontId="14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87" fontId="6" fillId="0" borderId="0" xfId="15" applyNumberFormat="1" applyFont="1" applyFill="1" applyBorder="1" applyAlignment="1">
      <alignment horizontal="right"/>
    </xf>
    <xf numFmtId="187" fontId="12" fillId="0" borderId="8" xfId="15" applyNumberFormat="1" applyFont="1" applyFill="1" applyBorder="1" applyAlignment="1">
      <alignment horizontal="center"/>
    </xf>
    <xf numFmtId="187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12" fillId="0" borderId="0" xfId="15" applyNumberFormat="1" applyFont="1" applyFill="1" applyBorder="1" applyAlignment="1" quotePrefix="1">
      <alignment horizontal="center"/>
    </xf>
    <xf numFmtId="187" fontId="12" fillId="0" borderId="0" xfId="15" applyNumberFormat="1" applyFont="1" applyFill="1" applyBorder="1" applyAlignment="1" quotePrefix="1">
      <alignment/>
    </xf>
    <xf numFmtId="187" fontId="16" fillId="0" borderId="0" xfId="0" applyNumberFormat="1" applyFont="1" applyAlignment="1">
      <alignment/>
    </xf>
    <xf numFmtId="187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187" fontId="16" fillId="0" borderId="0" xfId="15" applyNumberFormat="1" applyFont="1" applyAlignment="1">
      <alignment/>
    </xf>
    <xf numFmtId="37" fontId="12" fillId="0" borderId="0" xfId="0" applyNumberFormat="1" applyFont="1" applyFill="1" applyAlignment="1">
      <alignment/>
    </xf>
    <xf numFmtId="187" fontId="12" fillId="0" borderId="9" xfId="15" applyNumberFormat="1" applyFont="1" applyFill="1" applyBorder="1" applyAlignment="1">
      <alignment/>
    </xf>
    <xf numFmtId="187" fontId="12" fillId="0" borderId="10" xfId="15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187" fontId="12" fillId="0" borderId="11" xfId="15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87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87" fontId="12" fillId="0" borderId="12" xfId="0" applyNumberFormat="1" applyFont="1" applyFill="1" applyBorder="1" applyAlignment="1">
      <alignment/>
    </xf>
    <xf numFmtId="187" fontId="12" fillId="0" borderId="13" xfId="15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7" fontId="16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0" fontId="16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37" fontId="16" fillId="0" borderId="0" xfId="0" applyNumberFormat="1" applyFont="1" applyBorder="1" applyAlignment="1">
      <alignment/>
    </xf>
    <xf numFmtId="187" fontId="12" fillId="0" borderId="14" xfId="15" applyNumberFormat="1" applyFont="1" applyFill="1" applyBorder="1" applyAlignment="1">
      <alignment/>
    </xf>
    <xf numFmtId="187" fontId="12" fillId="0" borderId="15" xfId="0" applyNumberFormat="1" applyFont="1" applyFill="1" applyBorder="1" applyAlignment="1">
      <alignment/>
    </xf>
    <xf numFmtId="37" fontId="16" fillId="0" borderId="10" xfId="0" applyNumberFormat="1" applyFont="1" applyBorder="1" applyAlignment="1">
      <alignment/>
    </xf>
    <xf numFmtId="37" fontId="12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187" fontId="16" fillId="0" borderId="0" xfId="15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87" fontId="6" fillId="0" borderId="0" xfId="15" applyNumberFormat="1" applyFont="1" applyFill="1" applyAlignment="1" quotePrefix="1">
      <alignment horizontal="center"/>
    </xf>
    <xf numFmtId="187" fontId="6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38">
      <selection activeCell="E43" sqref="E43"/>
    </sheetView>
  </sheetViews>
  <sheetFormatPr defaultColWidth="9.140625" defaultRowHeight="12.75"/>
  <cols>
    <col min="1" max="1" width="2.7109375" style="43" customWidth="1"/>
    <col min="2" max="2" width="27.57421875" style="42" customWidth="1"/>
    <col min="3" max="3" width="13.00390625" style="56" customWidth="1"/>
    <col min="4" max="4" width="0.9921875" style="56" customWidth="1"/>
    <col min="5" max="5" width="15.140625" style="56" bestFit="1" customWidth="1"/>
    <col min="6" max="6" width="0.9921875" style="56" customWidth="1"/>
    <col min="7" max="7" width="13.421875" style="56" customWidth="1"/>
    <col min="8" max="8" width="0.85546875" style="56" customWidth="1"/>
    <col min="9" max="9" width="14.28125" style="56" customWidth="1"/>
    <col min="10" max="16384" width="9.140625" style="43" customWidth="1"/>
  </cols>
  <sheetData>
    <row r="1" spans="1:9" s="42" customFormat="1" ht="12">
      <c r="A1" s="40"/>
      <c r="B1" s="40"/>
      <c r="C1" s="41"/>
      <c r="D1" s="41"/>
      <c r="E1" s="41"/>
      <c r="F1" s="41"/>
      <c r="G1" s="41"/>
      <c r="H1" s="41"/>
      <c r="I1" s="41"/>
    </row>
    <row r="2" spans="1:9" s="42" customFormat="1" ht="12">
      <c r="A2" s="40"/>
      <c r="B2" s="40"/>
      <c r="C2" s="41"/>
      <c r="D2" s="41"/>
      <c r="E2" s="41"/>
      <c r="F2" s="41"/>
      <c r="G2" s="41"/>
      <c r="H2" s="41"/>
      <c r="I2" s="41"/>
    </row>
    <row r="3" spans="1:9" s="42" customFormat="1" ht="12">
      <c r="A3" s="40"/>
      <c r="B3" s="40"/>
      <c r="C3" s="41"/>
      <c r="D3" s="41"/>
      <c r="E3" s="41"/>
      <c r="F3" s="41"/>
      <c r="G3" s="41"/>
      <c r="H3" s="41"/>
      <c r="I3" s="41"/>
    </row>
    <row r="4" spans="1:9" s="42" customFormat="1" ht="12">
      <c r="A4" s="40"/>
      <c r="B4" s="40"/>
      <c r="C4" s="41"/>
      <c r="D4" s="41"/>
      <c r="E4" s="41"/>
      <c r="F4" s="41"/>
      <c r="G4" s="41"/>
      <c r="H4" s="41"/>
      <c r="I4" s="41"/>
    </row>
    <row r="5" spans="1:9" s="42" customFormat="1" ht="12">
      <c r="A5" s="40"/>
      <c r="B5" s="40"/>
      <c r="C5" s="41"/>
      <c r="D5" s="41"/>
      <c r="E5" s="41"/>
      <c r="F5" s="41"/>
      <c r="G5" s="41"/>
      <c r="H5" s="41"/>
      <c r="I5" s="41"/>
    </row>
    <row r="6" spans="1:9" s="42" customFormat="1" ht="12">
      <c r="A6" s="40"/>
      <c r="B6" s="40"/>
      <c r="C6" s="41"/>
      <c r="D6" s="41"/>
      <c r="E6" s="41"/>
      <c r="F6" s="41"/>
      <c r="G6" s="41"/>
      <c r="H6" s="41"/>
      <c r="I6" s="41"/>
    </row>
    <row r="7" spans="1:9" s="42" customFormat="1" ht="12">
      <c r="A7" s="40"/>
      <c r="B7" s="40"/>
      <c r="C7" s="41"/>
      <c r="D7" s="41"/>
      <c r="E7" s="41"/>
      <c r="F7" s="41"/>
      <c r="G7" s="41"/>
      <c r="H7" s="41"/>
      <c r="I7" s="41"/>
    </row>
    <row r="8" spans="1:9" s="42" customFormat="1" ht="12">
      <c r="A8" s="40"/>
      <c r="B8" s="40"/>
      <c r="C8" s="41"/>
      <c r="D8" s="41"/>
      <c r="E8" s="41"/>
      <c r="F8" s="41"/>
      <c r="G8" s="41"/>
      <c r="H8" s="41"/>
      <c r="I8" s="41"/>
    </row>
    <row r="9" spans="1:9" s="42" customFormat="1" ht="12.75">
      <c r="A9" s="46" t="s">
        <v>42</v>
      </c>
      <c r="B9" s="40"/>
      <c r="C9" s="41"/>
      <c r="D9" s="41"/>
      <c r="E9" s="41"/>
      <c r="F9" s="41"/>
      <c r="G9" s="41"/>
      <c r="H9" s="41"/>
      <c r="I9" s="41"/>
    </row>
    <row r="10" spans="1:9" s="42" customFormat="1" ht="12.75">
      <c r="A10" s="47" t="s">
        <v>45</v>
      </c>
      <c r="B10" s="40"/>
      <c r="C10" s="41"/>
      <c r="D10" s="41"/>
      <c r="E10" s="41"/>
      <c r="F10" s="41"/>
      <c r="G10" s="41"/>
      <c r="H10" s="41"/>
      <c r="I10" s="41"/>
    </row>
    <row r="11" spans="1:9" s="42" customFormat="1" ht="12.75">
      <c r="A11" s="46" t="s">
        <v>44</v>
      </c>
      <c r="B11" s="40"/>
      <c r="C11" s="41"/>
      <c r="D11" s="41"/>
      <c r="E11" s="41"/>
      <c r="F11" s="41"/>
      <c r="G11" s="41"/>
      <c r="H11" s="41"/>
      <c r="I11" s="41"/>
    </row>
    <row r="12" spans="1:9" s="42" customFormat="1" ht="12">
      <c r="A12" s="40"/>
      <c r="B12" s="40"/>
      <c r="C12" s="41"/>
      <c r="D12" s="41"/>
      <c r="E12" s="41"/>
      <c r="F12" s="41"/>
      <c r="G12" s="41"/>
      <c r="H12" s="41"/>
      <c r="I12" s="41"/>
    </row>
    <row r="13" spans="2:9" s="42" customFormat="1" ht="12">
      <c r="B13" s="40"/>
      <c r="C13" s="129" t="s">
        <v>57</v>
      </c>
      <c r="D13" s="130"/>
      <c r="E13" s="130"/>
      <c r="F13" s="41"/>
      <c r="G13" s="129" t="s">
        <v>58</v>
      </c>
      <c r="H13" s="130"/>
      <c r="I13" s="130"/>
    </row>
    <row r="14" spans="1:9" ht="12">
      <c r="A14" s="45"/>
      <c r="B14" s="40"/>
      <c r="C14" s="48" t="s">
        <v>46</v>
      </c>
      <c r="D14" s="44"/>
      <c r="E14" s="48" t="s">
        <v>50</v>
      </c>
      <c r="F14" s="24"/>
      <c r="G14" s="48" t="s">
        <v>53</v>
      </c>
      <c r="H14" s="44"/>
      <c r="I14" s="48" t="s">
        <v>56</v>
      </c>
    </row>
    <row r="15" spans="1:9" ht="12">
      <c r="A15" s="45"/>
      <c r="B15" s="40"/>
      <c r="C15" s="48" t="s">
        <v>47</v>
      </c>
      <c r="D15" s="44"/>
      <c r="E15" s="48" t="s">
        <v>51</v>
      </c>
      <c r="F15" s="24"/>
      <c r="G15" s="48" t="s">
        <v>54</v>
      </c>
      <c r="H15" s="44"/>
      <c r="I15" s="48" t="s">
        <v>54</v>
      </c>
    </row>
    <row r="16" spans="1:9" ht="12">
      <c r="A16" s="45"/>
      <c r="B16" s="40"/>
      <c r="C16" s="12" t="s">
        <v>48</v>
      </c>
      <c r="D16" s="50"/>
      <c r="E16" s="12" t="s">
        <v>48</v>
      </c>
      <c r="F16" s="24"/>
      <c r="G16" s="51" t="s">
        <v>55</v>
      </c>
      <c r="H16" s="44"/>
      <c r="I16" s="48" t="s">
        <v>55</v>
      </c>
    </row>
    <row r="17" spans="1:9" ht="12">
      <c r="A17" s="45"/>
      <c r="B17" s="40"/>
      <c r="C17" s="12" t="s">
        <v>49</v>
      </c>
      <c r="D17" s="50"/>
      <c r="E17" s="12" t="s">
        <v>52</v>
      </c>
      <c r="F17" s="24"/>
      <c r="G17" s="51" t="s">
        <v>49</v>
      </c>
      <c r="H17" s="44"/>
      <c r="I17" s="48" t="s">
        <v>52</v>
      </c>
    </row>
    <row r="18" spans="1:9" ht="12">
      <c r="A18" s="45"/>
      <c r="B18" s="40"/>
      <c r="C18" s="48" t="s">
        <v>0</v>
      </c>
      <c r="D18" s="52"/>
      <c r="E18" s="48" t="s">
        <v>0</v>
      </c>
      <c r="F18" s="52"/>
      <c r="G18" s="48" t="s">
        <v>0</v>
      </c>
      <c r="H18" s="52"/>
      <c r="I18" s="48" t="s">
        <v>0</v>
      </c>
    </row>
    <row r="19" spans="1:9" ht="12">
      <c r="A19" s="45"/>
      <c r="B19" s="40"/>
      <c r="C19" s="53"/>
      <c r="D19" s="54"/>
      <c r="E19" s="55"/>
      <c r="F19" s="54"/>
      <c r="G19" s="55"/>
      <c r="H19" s="54"/>
      <c r="I19" s="55"/>
    </row>
    <row r="20" spans="1:9" ht="12">
      <c r="A20" s="45" t="s">
        <v>3</v>
      </c>
      <c r="B20" s="40"/>
      <c r="C20" s="19">
        <f>+G20-133577</f>
        <v>100532</v>
      </c>
      <c r="D20" s="19"/>
      <c r="E20" s="19">
        <v>0</v>
      </c>
      <c r="F20" s="19"/>
      <c r="G20" s="19">
        <v>234109</v>
      </c>
      <c r="H20" s="57"/>
      <c r="I20" s="19">
        <f>+E20</f>
        <v>0</v>
      </c>
    </row>
    <row r="21" spans="1:9" ht="12">
      <c r="A21" s="45"/>
      <c r="B21" s="40"/>
      <c r="C21" s="19"/>
      <c r="D21" s="19"/>
      <c r="E21" s="19"/>
      <c r="F21" s="19"/>
      <c r="G21" s="19"/>
      <c r="H21" s="19"/>
      <c r="I21" s="19"/>
    </row>
    <row r="22" spans="1:9" ht="12">
      <c r="A22" s="45" t="s">
        <v>16</v>
      </c>
      <c r="B22" s="45"/>
      <c r="C22" s="19">
        <f>+G22+132912</f>
        <v>-80549</v>
      </c>
      <c r="D22" s="24"/>
      <c r="E22" s="24">
        <v>0</v>
      </c>
      <c r="F22" s="24"/>
      <c r="G22" s="24">
        <v>-213461</v>
      </c>
      <c r="H22" s="24"/>
      <c r="I22" s="19">
        <f>+E22</f>
        <v>0</v>
      </c>
    </row>
    <row r="23" spans="1:9" ht="12">
      <c r="A23" s="128"/>
      <c r="B23" s="128"/>
      <c r="C23" s="24"/>
      <c r="D23" s="24"/>
      <c r="E23" s="24"/>
      <c r="F23" s="24"/>
      <c r="G23" s="24"/>
      <c r="H23" s="24"/>
      <c r="I23" s="24"/>
    </row>
    <row r="24" spans="1:9" ht="12">
      <c r="A24" s="45" t="s">
        <v>17</v>
      </c>
      <c r="B24" s="40"/>
      <c r="C24" s="21">
        <f>+G24-1254</f>
        <v>1085</v>
      </c>
      <c r="D24" s="17"/>
      <c r="E24" s="21">
        <v>0</v>
      </c>
      <c r="F24" s="17"/>
      <c r="G24" s="21">
        <v>2339</v>
      </c>
      <c r="H24" s="17"/>
      <c r="I24" s="21">
        <f>+E24</f>
        <v>0</v>
      </c>
    </row>
    <row r="25" spans="1:9" ht="12">
      <c r="A25" s="45"/>
      <c r="B25" s="40"/>
      <c r="C25" s="24"/>
      <c r="D25" s="24"/>
      <c r="E25" s="24"/>
      <c r="F25" s="24"/>
      <c r="G25" s="24"/>
      <c r="H25" s="24"/>
      <c r="I25" s="24"/>
    </row>
    <row r="26" spans="1:9" ht="12">
      <c r="A26" s="45" t="s">
        <v>111</v>
      </c>
      <c r="B26" s="40"/>
      <c r="C26" s="24">
        <f>+C20+C22+C24</f>
        <v>21068</v>
      </c>
      <c r="D26" s="24"/>
      <c r="E26" s="24">
        <f>+E20+E22+E24</f>
        <v>0</v>
      </c>
      <c r="F26" s="24"/>
      <c r="G26" s="24">
        <f>+G20+G22+G24</f>
        <v>22987</v>
      </c>
      <c r="H26" s="24"/>
      <c r="I26" s="24">
        <f>+I20+I22+I24</f>
        <v>0</v>
      </c>
    </row>
    <row r="27" spans="1:9" ht="12">
      <c r="A27" s="45"/>
      <c r="B27" s="40"/>
      <c r="C27" s="19"/>
      <c r="D27" s="24"/>
      <c r="E27" s="19"/>
      <c r="F27" s="24"/>
      <c r="G27" s="24"/>
      <c r="H27" s="24"/>
      <c r="I27" s="24"/>
    </row>
    <row r="28" spans="1:9" ht="12">
      <c r="A28" s="45" t="s">
        <v>18</v>
      </c>
      <c r="B28" s="40"/>
      <c r="C28" s="19">
        <f>+G28+12089</f>
        <v>-7051</v>
      </c>
      <c r="D28" s="19"/>
      <c r="E28" s="19">
        <v>0</v>
      </c>
      <c r="F28" s="19"/>
      <c r="G28" s="19">
        <v>-19140</v>
      </c>
      <c r="H28" s="19"/>
      <c r="I28" s="19">
        <f>+E28</f>
        <v>0</v>
      </c>
    </row>
    <row r="29" spans="1:9" ht="12">
      <c r="A29" s="45"/>
      <c r="B29" s="40"/>
      <c r="C29" s="19"/>
      <c r="D29" s="19"/>
      <c r="E29" s="19"/>
      <c r="F29" s="19"/>
      <c r="G29" s="19"/>
      <c r="H29" s="19"/>
      <c r="I29" s="19"/>
    </row>
    <row r="30" spans="1:9" ht="12">
      <c r="A30" s="45" t="s">
        <v>59</v>
      </c>
      <c r="B30" s="40"/>
      <c r="C30" s="21">
        <f>+G30-0</f>
        <v>9</v>
      </c>
      <c r="D30" s="24"/>
      <c r="E30" s="21">
        <v>0</v>
      </c>
      <c r="F30" s="24"/>
      <c r="G30" s="21">
        <v>9</v>
      </c>
      <c r="H30" s="24"/>
      <c r="I30" s="21">
        <f>+E30</f>
        <v>0</v>
      </c>
    </row>
    <row r="31" spans="1:9" ht="12">
      <c r="A31" s="45"/>
      <c r="B31" s="45"/>
      <c r="C31" s="19"/>
      <c r="D31" s="45"/>
      <c r="E31" s="19"/>
      <c r="F31" s="45"/>
      <c r="G31" s="59"/>
      <c r="H31" s="45"/>
      <c r="I31" s="41"/>
    </row>
    <row r="32" spans="1:9" ht="12">
      <c r="A32" s="60" t="s">
        <v>79</v>
      </c>
      <c r="B32" s="40"/>
      <c r="C32" s="52">
        <f>SUM(C25:C30)</f>
        <v>14026</v>
      </c>
      <c r="D32" s="52"/>
      <c r="E32" s="52">
        <f>SUM(E25:E30)</f>
        <v>0</v>
      </c>
      <c r="F32" s="52">
        <f>+F26+F30</f>
        <v>0</v>
      </c>
      <c r="G32" s="52">
        <f>SUM(G25:G30)</f>
        <v>3856</v>
      </c>
      <c r="H32" s="52">
        <f>+H26+H30</f>
        <v>0</v>
      </c>
      <c r="I32" s="52">
        <f>SUM(I25:I30)</f>
        <v>0</v>
      </c>
    </row>
    <row r="33" spans="1:9" ht="12">
      <c r="A33" s="45"/>
      <c r="B33" s="40"/>
      <c r="C33" s="52"/>
      <c r="D33" s="52"/>
      <c r="E33" s="52"/>
      <c r="F33" s="52"/>
      <c r="G33" s="52"/>
      <c r="H33" s="52"/>
      <c r="I33" s="52"/>
    </row>
    <row r="34" spans="1:9" ht="12">
      <c r="A34" s="45" t="s">
        <v>1</v>
      </c>
      <c r="B34" s="40"/>
      <c r="C34" s="21">
        <f>+G34-881</f>
        <v>-5169</v>
      </c>
      <c r="D34" s="24"/>
      <c r="E34" s="21">
        <v>0</v>
      </c>
      <c r="F34" s="24"/>
      <c r="G34" s="21">
        <v>-4288</v>
      </c>
      <c r="H34" s="24"/>
      <c r="I34" s="21">
        <f>+E34</f>
        <v>0</v>
      </c>
    </row>
    <row r="35" spans="1:9" ht="12">
      <c r="A35" s="45"/>
      <c r="B35" s="40"/>
      <c r="C35" s="24"/>
      <c r="D35" s="24"/>
      <c r="E35" s="24"/>
      <c r="F35" s="24"/>
      <c r="G35" s="24"/>
      <c r="H35" s="24"/>
      <c r="I35" s="24"/>
    </row>
    <row r="36" spans="1:9" ht="12.75" thickBot="1">
      <c r="A36" s="60" t="s">
        <v>78</v>
      </c>
      <c r="B36" s="40"/>
      <c r="C36" s="61">
        <f aca="true" t="shared" si="0" ref="C36:I36">+C32+C34</f>
        <v>8857</v>
      </c>
      <c r="D36" s="56">
        <f t="shared" si="0"/>
        <v>0</v>
      </c>
      <c r="E36" s="61">
        <f t="shared" si="0"/>
        <v>0</v>
      </c>
      <c r="F36" s="24">
        <f t="shared" si="0"/>
        <v>0</v>
      </c>
      <c r="G36" s="61">
        <f t="shared" si="0"/>
        <v>-432</v>
      </c>
      <c r="H36" s="24">
        <f t="shared" si="0"/>
        <v>0</v>
      </c>
      <c r="I36" s="61">
        <f t="shared" si="0"/>
        <v>0</v>
      </c>
    </row>
    <row r="37" spans="1:9" ht="12">
      <c r="A37" s="45"/>
      <c r="B37" s="40"/>
      <c r="C37" s="19"/>
      <c r="D37" s="19"/>
      <c r="E37" s="19"/>
      <c r="F37" s="19"/>
      <c r="G37" s="19"/>
      <c r="H37" s="19"/>
      <c r="I37" s="19"/>
    </row>
    <row r="38" spans="1:9" ht="12">
      <c r="A38" s="45"/>
      <c r="B38" s="40"/>
      <c r="C38" s="19"/>
      <c r="D38" s="24"/>
      <c r="E38" s="19"/>
      <c r="F38" s="24"/>
      <c r="G38" s="19"/>
      <c r="H38" s="24"/>
      <c r="I38" s="19"/>
    </row>
    <row r="39" spans="1:9" ht="12">
      <c r="A39" s="45" t="s">
        <v>33</v>
      </c>
      <c r="B39" s="40"/>
      <c r="C39" s="19"/>
      <c r="D39" s="24"/>
      <c r="E39" s="19"/>
      <c r="F39" s="24"/>
      <c r="G39" s="19"/>
      <c r="H39" s="24"/>
      <c r="I39" s="19"/>
    </row>
    <row r="40" spans="1:9" ht="12">
      <c r="A40" s="45"/>
      <c r="B40" s="40"/>
      <c r="C40" s="19"/>
      <c r="D40" s="24"/>
      <c r="E40" s="19"/>
      <c r="F40" s="24"/>
      <c r="G40" s="19"/>
      <c r="H40" s="24"/>
      <c r="I40" s="19"/>
    </row>
    <row r="41" spans="1:9" ht="12">
      <c r="A41" s="45" t="s">
        <v>34</v>
      </c>
      <c r="B41" s="40"/>
      <c r="C41" s="19">
        <f>+G41+5685</f>
        <v>9080</v>
      </c>
      <c r="D41" s="24"/>
      <c r="E41" s="19">
        <v>0</v>
      </c>
      <c r="F41" s="24"/>
      <c r="G41" s="19">
        <v>3395</v>
      </c>
      <c r="H41" s="24"/>
      <c r="I41" s="19">
        <v>0</v>
      </c>
    </row>
    <row r="42" spans="1:9" ht="12.75" thickBot="1">
      <c r="A42" s="45" t="s">
        <v>21</v>
      </c>
      <c r="B42" s="40"/>
      <c r="C42" s="61">
        <f>+G42+3604</f>
        <v>-223</v>
      </c>
      <c r="D42" s="24"/>
      <c r="E42" s="61">
        <v>0</v>
      </c>
      <c r="F42" s="24"/>
      <c r="G42" s="61">
        <v>-3827</v>
      </c>
      <c r="H42" s="24"/>
      <c r="I42" s="61">
        <v>0</v>
      </c>
    </row>
    <row r="43" spans="1:9" ht="12.75" thickBot="1">
      <c r="A43" s="45"/>
      <c r="B43" s="40"/>
      <c r="C43" s="61">
        <f>SUM(C41:C42)</f>
        <v>8857</v>
      </c>
      <c r="D43" s="24"/>
      <c r="E43" s="61">
        <f>SUM(E41:E42)</f>
        <v>0</v>
      </c>
      <c r="F43" s="24"/>
      <c r="G43" s="61">
        <f>SUM(G41:G42)</f>
        <v>-432</v>
      </c>
      <c r="H43" s="24"/>
      <c r="I43" s="61">
        <f>SUM(I41:I42)</f>
        <v>0</v>
      </c>
    </row>
    <row r="44" spans="1:9" ht="12">
      <c r="A44" s="49"/>
      <c r="B44" s="40"/>
      <c r="C44" s="24"/>
      <c r="D44" s="24"/>
      <c r="E44" s="24"/>
      <c r="F44" s="24"/>
      <c r="G44" s="24"/>
      <c r="H44" s="24"/>
      <c r="I44" s="24"/>
    </row>
    <row r="45" spans="1:9" ht="12">
      <c r="A45" s="49"/>
      <c r="B45" s="40"/>
      <c r="C45" s="24"/>
      <c r="D45" s="24"/>
      <c r="E45" s="24"/>
      <c r="F45" s="24"/>
      <c r="G45" s="24"/>
      <c r="H45" s="24"/>
      <c r="I45" s="24"/>
    </row>
    <row r="46" spans="1:9" ht="12.75" thickBot="1">
      <c r="A46" s="39" t="s">
        <v>112</v>
      </c>
      <c r="B46" s="40"/>
      <c r="C46" s="62">
        <f>+C$41/529153*100</f>
        <v>1.7159498292554327</v>
      </c>
      <c r="D46" s="24"/>
      <c r="E46" s="62">
        <v>0</v>
      </c>
      <c r="F46" s="24"/>
      <c r="G46" s="62">
        <v>0.81</v>
      </c>
      <c r="H46" s="24"/>
      <c r="I46" s="62">
        <v>0</v>
      </c>
    </row>
    <row r="47" spans="5:9" ht="12">
      <c r="E47" s="24"/>
      <c r="F47" s="24"/>
      <c r="G47" s="24"/>
      <c r="H47" s="24"/>
      <c r="I47" s="24"/>
    </row>
    <row r="48" spans="1:9" ht="12.75" thickBot="1">
      <c r="A48" s="39" t="s">
        <v>12</v>
      </c>
      <c r="B48" s="40"/>
      <c r="C48" s="62">
        <v>1.46</v>
      </c>
      <c r="D48" s="63">
        <f aca="true" t="shared" si="1" ref="D48:I48">+D46</f>
        <v>0</v>
      </c>
      <c r="E48" s="62">
        <f t="shared" si="1"/>
        <v>0</v>
      </c>
      <c r="F48" s="63">
        <f t="shared" si="1"/>
        <v>0</v>
      </c>
      <c r="G48" s="62">
        <v>0</v>
      </c>
      <c r="H48" s="63">
        <f t="shared" si="1"/>
        <v>0</v>
      </c>
      <c r="I48" s="62">
        <f t="shared" si="1"/>
        <v>0</v>
      </c>
    </row>
    <row r="50" spans="1:9" ht="12">
      <c r="A50" s="40"/>
      <c r="B50" s="40"/>
      <c r="C50" s="52"/>
      <c r="D50" s="24"/>
      <c r="E50" s="52"/>
      <c r="F50" s="24"/>
      <c r="G50" s="52"/>
      <c r="H50" s="24"/>
      <c r="I50" s="52"/>
    </row>
    <row r="51" spans="1:9" ht="12">
      <c r="A51" s="40"/>
      <c r="B51" s="40"/>
      <c r="C51" s="24"/>
      <c r="D51" s="24"/>
      <c r="E51" s="24"/>
      <c r="F51" s="24"/>
      <c r="G51" s="24"/>
      <c r="H51" s="24"/>
      <c r="I51" s="24"/>
    </row>
    <row r="52" spans="1:9" ht="12">
      <c r="A52" s="60" t="s">
        <v>109</v>
      </c>
      <c r="B52" s="40"/>
      <c r="C52" s="19"/>
      <c r="D52" s="24"/>
      <c r="E52" s="19"/>
      <c r="F52" s="24"/>
      <c r="G52" s="19"/>
      <c r="H52" s="24"/>
      <c r="I52" s="19"/>
    </row>
    <row r="53" spans="1:9" ht="12">
      <c r="A53" s="40" t="s">
        <v>31</v>
      </c>
      <c r="B53" s="64"/>
      <c r="C53" s="65"/>
      <c r="D53" s="24"/>
      <c r="E53" s="65"/>
      <c r="F53" s="24"/>
      <c r="G53" s="65"/>
      <c r="H53" s="24"/>
      <c r="I53" s="65"/>
    </row>
    <row r="58" ht="12" customHeight="1"/>
    <row r="59" ht="10.5" customHeight="1"/>
    <row r="60" spans="1:9" ht="11.25" customHeight="1">
      <c r="A60" s="49"/>
      <c r="B60" s="40"/>
      <c r="C60" s="67"/>
      <c r="D60" s="19"/>
      <c r="E60" s="67"/>
      <c r="F60" s="19"/>
      <c r="G60" s="67"/>
      <c r="H60" s="19"/>
      <c r="I60" s="67"/>
    </row>
    <row r="61" spans="1:9" ht="10.5" customHeight="1">
      <c r="A61" s="49"/>
      <c r="B61" s="40"/>
      <c r="C61" s="19"/>
      <c r="D61" s="24"/>
      <c r="E61" s="19"/>
      <c r="F61" s="24"/>
      <c r="G61" s="19"/>
      <c r="H61" s="24"/>
      <c r="I61" s="19"/>
    </row>
    <row r="62" spans="1:9" ht="10.5" customHeight="1">
      <c r="A62" s="40"/>
      <c r="B62" s="40"/>
      <c r="C62" s="65"/>
      <c r="D62" s="24"/>
      <c r="E62" s="65"/>
      <c r="F62" s="24"/>
      <c r="G62" s="65"/>
      <c r="H62" s="24"/>
      <c r="I62" s="65"/>
    </row>
    <row r="63" spans="1:9" ht="10.5" customHeight="1">
      <c r="A63" s="49"/>
      <c r="B63" s="40"/>
      <c r="C63" s="19"/>
      <c r="D63" s="19"/>
      <c r="E63" s="19"/>
      <c r="F63" s="19"/>
      <c r="G63" s="19"/>
      <c r="H63" s="19"/>
      <c r="I63" s="19"/>
    </row>
    <row r="64" spans="1:9" ht="10.5" customHeight="1">
      <c r="A64" s="127"/>
      <c r="B64" s="127"/>
      <c r="C64" s="19"/>
      <c r="D64" s="19"/>
      <c r="E64" s="19"/>
      <c r="F64" s="19"/>
      <c r="G64" s="19"/>
      <c r="H64" s="19"/>
      <c r="I64" s="19"/>
    </row>
    <row r="65" spans="1:9" ht="12" customHeight="1">
      <c r="A65" s="40"/>
      <c r="B65" s="68"/>
      <c r="C65" s="19"/>
      <c r="D65" s="19"/>
      <c r="E65" s="19"/>
      <c r="F65" s="19"/>
      <c r="G65" s="69"/>
      <c r="H65" s="19"/>
      <c r="I65" s="19"/>
    </row>
    <row r="66" spans="1:9" ht="10.5" customHeight="1">
      <c r="A66" s="45"/>
      <c r="B66" s="40"/>
      <c r="C66" s="19"/>
      <c r="D66" s="19"/>
      <c r="E66" s="19"/>
      <c r="F66" s="19"/>
      <c r="G66" s="19"/>
      <c r="H66" s="19"/>
      <c r="I66" s="19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4">
    <mergeCell ref="A64:B64"/>
    <mergeCell ref="A23:B23"/>
    <mergeCell ref="C13:E13"/>
    <mergeCell ref="G13:I13"/>
  </mergeCells>
  <printOptions horizontalCentered="1"/>
  <pageMargins left="0.3937007874015748" right="0.3937007874015748" top="0.3937007874015748" bottom="0.52" header="0.5118110236220472" footer="0.37"/>
  <pageSetup fitToHeight="1" fitToWidth="1" horizontalDpi="600" verticalDpi="600" orientation="portrait" paperSize="9" r:id="rId2"/>
  <headerFooter alignWithMargins="0">
    <oddFooter>&amp;L&amp;8
&amp;C1&amp;R&amp;D&amp;T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64"/>
  <sheetViews>
    <sheetView workbookViewId="0" topLeftCell="A1">
      <selection activeCell="H28" sqref="H28"/>
    </sheetView>
  </sheetViews>
  <sheetFormatPr defaultColWidth="9.140625" defaultRowHeight="12.75"/>
  <cols>
    <col min="1" max="1" width="6.28125" style="70" customWidth="1"/>
    <col min="2" max="2" width="20.7109375" style="70" customWidth="1"/>
    <col min="3" max="5" width="9.140625" style="70" customWidth="1"/>
    <col min="6" max="6" width="16.00390625" style="70" customWidth="1"/>
    <col min="7" max="7" width="2.00390625" style="70" customWidth="1"/>
    <col min="8" max="8" width="15.8515625" style="70" bestFit="1" customWidth="1"/>
    <col min="9" max="9" width="6.57421875" style="70" customWidth="1"/>
    <col min="10" max="16384" width="9.140625" style="70" customWidth="1"/>
  </cols>
  <sheetData>
    <row r="1" ht="12.75"/>
    <row r="2" ht="12.75"/>
    <row r="3" ht="12.75"/>
    <row r="4" ht="12.75"/>
    <row r="5" ht="12.75"/>
    <row r="6" ht="12.75"/>
    <row r="7" spans="1:8" ht="12.75">
      <c r="A7" s="14" t="s">
        <v>38</v>
      </c>
      <c r="B7" s="43"/>
      <c r="C7" s="3"/>
      <c r="D7" s="4"/>
      <c r="E7" s="4"/>
      <c r="F7" s="24"/>
      <c r="G7" s="24"/>
      <c r="H7" s="19"/>
    </row>
    <row r="8" spans="1:8" ht="12.75">
      <c r="A8" s="25" t="s">
        <v>60</v>
      </c>
      <c r="B8" s="43"/>
      <c r="C8" s="3"/>
      <c r="D8" s="4"/>
      <c r="E8" s="4"/>
      <c r="F8" s="24"/>
      <c r="G8" s="24"/>
      <c r="H8" s="19"/>
    </row>
    <row r="9" spans="1:8" ht="12.75">
      <c r="A9" s="14" t="s">
        <v>44</v>
      </c>
      <c r="B9" s="43"/>
      <c r="C9" s="3"/>
      <c r="D9" s="4"/>
      <c r="E9" s="4"/>
      <c r="F9" s="24"/>
      <c r="G9" s="24"/>
      <c r="H9" s="19"/>
    </row>
    <row r="10" spans="1:8" ht="12.75">
      <c r="A10" s="2"/>
      <c r="B10" s="1"/>
      <c r="C10" s="3"/>
      <c r="D10" s="4"/>
      <c r="E10" s="4"/>
      <c r="F10" s="24"/>
      <c r="G10" s="24"/>
      <c r="H10" s="56"/>
    </row>
    <row r="11" spans="1:8" ht="12.75">
      <c r="A11" s="5"/>
      <c r="B11" s="5"/>
      <c r="C11" s="58"/>
      <c r="D11" s="52"/>
      <c r="E11" s="52"/>
      <c r="F11" s="26" t="s">
        <v>63</v>
      </c>
      <c r="G11" s="52"/>
      <c r="H11" s="26" t="s">
        <v>65</v>
      </c>
    </row>
    <row r="12" spans="1:8" ht="12.75">
      <c r="A12" s="5"/>
      <c r="B12" s="5"/>
      <c r="C12" s="58"/>
      <c r="D12" s="52"/>
      <c r="E12" s="52"/>
      <c r="F12" s="12" t="s">
        <v>62</v>
      </c>
      <c r="G12" s="52"/>
      <c r="H12" s="12" t="s">
        <v>64</v>
      </c>
    </row>
    <row r="13" spans="1:8" ht="12.75">
      <c r="A13" s="6"/>
      <c r="B13" s="6"/>
      <c r="C13" s="58"/>
      <c r="D13" s="52"/>
      <c r="E13" s="52"/>
      <c r="F13" s="27" t="s">
        <v>49</v>
      </c>
      <c r="G13" s="52"/>
      <c r="H13" s="27" t="s">
        <v>23</v>
      </c>
    </row>
    <row r="14" spans="1:8" ht="12.75">
      <c r="A14" s="6"/>
      <c r="B14" s="6"/>
      <c r="C14" s="58"/>
      <c r="D14" s="52"/>
      <c r="E14" s="52"/>
      <c r="F14" s="71" t="s">
        <v>0</v>
      </c>
      <c r="G14" s="69"/>
      <c r="H14" s="71" t="s">
        <v>0</v>
      </c>
    </row>
    <row r="15" spans="1:8" ht="12.75">
      <c r="A15" s="6"/>
      <c r="B15" s="6"/>
      <c r="C15" s="58"/>
      <c r="D15" s="52"/>
      <c r="E15" s="52"/>
      <c r="F15" s="7"/>
      <c r="G15" s="52"/>
      <c r="H15" s="8"/>
    </row>
    <row r="16" spans="1:8" ht="12.75">
      <c r="A16" s="17" t="s">
        <v>13</v>
      </c>
      <c r="B16" s="18"/>
      <c r="C16" s="40"/>
      <c r="D16" s="24"/>
      <c r="E16" s="24"/>
      <c r="F16" s="19">
        <v>2025589</v>
      </c>
      <c r="G16" s="24"/>
      <c r="H16" s="19">
        <v>0</v>
      </c>
    </row>
    <row r="17" spans="1:8" ht="12.75">
      <c r="A17" s="39" t="s">
        <v>113</v>
      </c>
      <c r="B17" s="18"/>
      <c r="C17" s="40"/>
      <c r="D17" s="24"/>
      <c r="E17" s="24"/>
      <c r="F17" s="20">
        <v>112686</v>
      </c>
      <c r="G17" s="24"/>
      <c r="H17" s="19">
        <v>0</v>
      </c>
    </row>
    <row r="18" spans="1:8" ht="12.75">
      <c r="A18" s="40" t="s">
        <v>10</v>
      </c>
      <c r="B18" s="43"/>
      <c r="C18" s="42"/>
      <c r="D18" s="56"/>
      <c r="E18" s="56"/>
      <c r="F18" s="20">
        <v>2898</v>
      </c>
      <c r="G18" s="72"/>
      <c r="H18" s="19">
        <v>0</v>
      </c>
    </row>
    <row r="19" spans="1:8" ht="12.75">
      <c r="A19" s="17" t="s">
        <v>19</v>
      </c>
      <c r="B19" s="45"/>
      <c r="C19" s="40"/>
      <c r="D19" s="24"/>
      <c r="E19" s="24"/>
      <c r="F19" s="24">
        <v>44181</v>
      </c>
      <c r="G19" s="56"/>
      <c r="H19" s="19">
        <v>0</v>
      </c>
    </row>
    <row r="20" spans="1:8" ht="12.75">
      <c r="A20" s="17" t="s">
        <v>61</v>
      </c>
      <c r="B20" s="45"/>
      <c r="C20" s="40"/>
      <c r="D20" s="24"/>
      <c r="E20" s="24"/>
      <c r="F20" s="24">
        <v>43803</v>
      </c>
      <c r="G20" s="56"/>
      <c r="H20" s="19">
        <v>0</v>
      </c>
    </row>
    <row r="21" spans="1:8" ht="12.75">
      <c r="A21" s="17"/>
      <c r="B21" s="45"/>
      <c r="C21" s="40"/>
      <c r="D21" s="24"/>
      <c r="E21" s="24"/>
      <c r="F21" s="23">
        <f>SUM(F16:F20)</f>
        <v>2229157</v>
      </c>
      <c r="G21" s="56"/>
      <c r="H21" s="23">
        <f>SUM(H16:H20)</f>
        <v>0</v>
      </c>
    </row>
    <row r="22" spans="1:8" ht="12.75">
      <c r="A22" s="66"/>
      <c r="B22" s="43"/>
      <c r="C22" s="42"/>
      <c r="D22" s="56"/>
      <c r="E22" s="56"/>
      <c r="F22" s="56"/>
      <c r="G22" s="56"/>
      <c r="H22" s="56"/>
    </row>
    <row r="23" spans="1:8" ht="12.75">
      <c r="A23" s="29" t="s">
        <v>70</v>
      </c>
      <c r="B23" s="18"/>
      <c r="C23" s="40"/>
      <c r="D23" s="24"/>
      <c r="E23" s="24"/>
      <c r="F23" s="19"/>
      <c r="G23" s="24"/>
      <c r="H23" s="19"/>
    </row>
    <row r="24" spans="1:8" ht="12.75">
      <c r="A24" s="22" t="s">
        <v>4</v>
      </c>
      <c r="B24" s="18"/>
      <c r="C24" s="40"/>
      <c r="D24" s="24"/>
      <c r="E24" s="24"/>
      <c r="F24" s="30">
        <v>39658</v>
      </c>
      <c r="G24" s="24"/>
      <c r="H24" s="30">
        <v>0</v>
      </c>
    </row>
    <row r="25" spans="1:8" ht="12.75">
      <c r="A25" s="22" t="s">
        <v>116</v>
      </c>
      <c r="B25" s="18"/>
      <c r="C25" s="40"/>
      <c r="D25" s="24"/>
      <c r="E25" s="24"/>
      <c r="F25" s="31">
        <v>68798</v>
      </c>
      <c r="G25" s="24"/>
      <c r="H25" s="31">
        <v>0</v>
      </c>
    </row>
    <row r="26" spans="1:8" ht="12.75">
      <c r="A26" s="22" t="s">
        <v>118</v>
      </c>
      <c r="B26" s="18"/>
      <c r="C26" s="40"/>
      <c r="D26" s="24"/>
      <c r="E26" s="24"/>
      <c r="F26" s="31">
        <v>338</v>
      </c>
      <c r="G26" s="24"/>
      <c r="H26" s="31">
        <v>0</v>
      </c>
    </row>
    <row r="27" spans="1:8" ht="12.75">
      <c r="A27" s="22" t="s">
        <v>117</v>
      </c>
      <c r="B27" s="18"/>
      <c r="C27" s="40"/>
      <c r="D27" s="24"/>
      <c r="E27" s="24"/>
      <c r="F27" s="31">
        <v>7882</v>
      </c>
      <c r="G27" s="24"/>
      <c r="H27" s="31">
        <v>0</v>
      </c>
    </row>
    <row r="28" spans="1:8" ht="12.75">
      <c r="A28" s="22" t="s">
        <v>68</v>
      </c>
      <c r="B28" s="18"/>
      <c r="C28" s="40"/>
      <c r="D28" s="24"/>
      <c r="E28" s="24"/>
      <c r="F28" s="31">
        <v>6000</v>
      </c>
      <c r="G28" s="24"/>
      <c r="H28" s="31">
        <v>0</v>
      </c>
    </row>
    <row r="29" spans="1:8" ht="12.75">
      <c r="A29" s="17" t="s">
        <v>66</v>
      </c>
      <c r="B29" s="18"/>
      <c r="C29" s="40"/>
      <c r="D29" s="24"/>
      <c r="E29" s="24"/>
      <c r="F29" s="31">
        <v>932</v>
      </c>
      <c r="G29" s="24"/>
      <c r="H29" s="31">
        <v>0</v>
      </c>
    </row>
    <row r="30" spans="1:8" ht="12.75">
      <c r="A30" s="17" t="s">
        <v>11</v>
      </c>
      <c r="B30" s="18"/>
      <c r="C30" s="40"/>
      <c r="D30" s="24"/>
      <c r="E30" s="24"/>
      <c r="F30" s="31">
        <v>7249</v>
      </c>
      <c r="G30" s="24"/>
      <c r="H30" s="31">
        <v>0</v>
      </c>
    </row>
    <row r="31" spans="1:8" ht="12.75">
      <c r="A31" s="17"/>
      <c r="B31" s="18"/>
      <c r="C31" s="40"/>
      <c r="D31" s="24"/>
      <c r="E31" s="24"/>
      <c r="F31" s="32">
        <f>SUM(F24:F30)</f>
        <v>130857</v>
      </c>
      <c r="G31" s="24"/>
      <c r="H31" s="32">
        <f>SUM(H24:H30)</f>
        <v>0</v>
      </c>
    </row>
    <row r="32" spans="1:8" ht="12.75">
      <c r="A32" s="29" t="s">
        <v>71</v>
      </c>
      <c r="B32" s="18"/>
      <c r="C32" s="40"/>
      <c r="D32" s="24"/>
      <c r="E32" s="24"/>
      <c r="F32" s="31"/>
      <c r="G32" s="24"/>
      <c r="H32" s="31"/>
    </row>
    <row r="33" spans="1:8" ht="12.75">
      <c r="A33" s="17" t="s">
        <v>119</v>
      </c>
      <c r="B33" s="18"/>
      <c r="C33" s="40"/>
      <c r="D33" s="24"/>
      <c r="E33" s="24"/>
      <c r="F33" s="31">
        <f>76606-1</f>
        <v>76605</v>
      </c>
      <c r="G33" s="24"/>
      <c r="H33" s="31">
        <v>0</v>
      </c>
    </row>
    <row r="34" spans="1:8" ht="12.75">
      <c r="A34" s="17" t="s">
        <v>121</v>
      </c>
      <c r="B34" s="18"/>
      <c r="C34" s="40"/>
      <c r="D34" s="24"/>
      <c r="E34" s="24"/>
      <c r="F34" s="31">
        <v>111551</v>
      </c>
      <c r="G34" s="24"/>
      <c r="H34" s="31">
        <v>0</v>
      </c>
    </row>
    <row r="35" spans="1:8" ht="12.75">
      <c r="A35" s="17" t="s">
        <v>120</v>
      </c>
      <c r="B35" s="18"/>
      <c r="C35" s="40"/>
      <c r="D35" s="24"/>
      <c r="E35" s="24"/>
      <c r="F35" s="31">
        <v>229</v>
      </c>
      <c r="G35" s="24"/>
      <c r="H35" s="31">
        <v>0</v>
      </c>
    </row>
    <row r="36" spans="1:8" ht="12.75">
      <c r="A36" s="17" t="s">
        <v>122</v>
      </c>
      <c r="B36" s="18"/>
      <c r="C36" s="40"/>
      <c r="D36" s="24"/>
      <c r="E36" s="24"/>
      <c r="F36" s="31">
        <v>33438</v>
      </c>
      <c r="G36" s="24"/>
      <c r="H36" s="31">
        <v>0</v>
      </c>
    </row>
    <row r="37" spans="1:8" ht="12.75">
      <c r="A37" s="17" t="s">
        <v>69</v>
      </c>
      <c r="B37" s="18"/>
      <c r="C37" s="40"/>
      <c r="D37" s="24"/>
      <c r="E37" s="24"/>
      <c r="F37" s="31">
        <v>2111</v>
      </c>
      <c r="G37" s="24"/>
      <c r="H37" s="31">
        <v>0</v>
      </c>
    </row>
    <row r="38" spans="1:8" ht="12.75">
      <c r="A38" s="22" t="s">
        <v>67</v>
      </c>
      <c r="B38" s="18"/>
      <c r="C38" s="40"/>
      <c r="D38" s="24"/>
      <c r="E38" s="24"/>
      <c r="F38" s="31">
        <v>225825</v>
      </c>
      <c r="G38" s="24"/>
      <c r="H38" s="31">
        <v>0</v>
      </c>
    </row>
    <row r="39" spans="1:8" ht="12.75">
      <c r="A39" s="49"/>
      <c r="B39" s="45"/>
      <c r="C39" s="40"/>
      <c r="D39" s="24"/>
      <c r="E39" s="24"/>
      <c r="F39" s="32">
        <f>SUM(F33:F38)</f>
        <v>449759</v>
      </c>
      <c r="G39" s="24"/>
      <c r="H39" s="32">
        <f>SUM(H33:H38)</f>
        <v>0</v>
      </c>
    </row>
    <row r="40" spans="1:8" ht="12.75">
      <c r="A40" s="17" t="s">
        <v>22</v>
      </c>
      <c r="B40" s="45"/>
      <c r="C40" s="40"/>
      <c r="D40" s="24"/>
      <c r="E40" s="24"/>
      <c r="F40" s="24">
        <f>+F31-F39</f>
        <v>-318902</v>
      </c>
      <c r="G40" s="24"/>
      <c r="H40" s="24">
        <f>+H31-H39</f>
        <v>0</v>
      </c>
    </row>
    <row r="41" spans="1:8" ht="13.5" thickBot="1">
      <c r="A41" s="17"/>
      <c r="B41" s="18"/>
      <c r="C41" s="40"/>
      <c r="D41" s="24"/>
      <c r="E41" s="24"/>
      <c r="F41" s="33">
        <f>+F21+F40</f>
        <v>1910255</v>
      </c>
      <c r="G41" s="24"/>
      <c r="H41" s="33">
        <f>+H21+H40</f>
        <v>0</v>
      </c>
    </row>
    <row r="42" spans="1:8" ht="12.75">
      <c r="A42" s="66"/>
      <c r="B42" s="43"/>
      <c r="C42" s="42"/>
      <c r="D42" s="56"/>
      <c r="E42" s="56"/>
      <c r="F42" s="56"/>
      <c r="G42" s="56"/>
      <c r="H42" s="56"/>
    </row>
    <row r="43" spans="1:8" ht="12.75">
      <c r="A43" s="17" t="s">
        <v>20</v>
      </c>
      <c r="B43" s="17"/>
      <c r="C43" s="40"/>
      <c r="D43" s="24"/>
      <c r="E43" s="24"/>
      <c r="F43" s="19">
        <v>529153.415</v>
      </c>
      <c r="G43" s="24"/>
      <c r="H43" s="19">
        <v>0</v>
      </c>
    </row>
    <row r="44" spans="1:8" ht="12.75">
      <c r="A44" s="17" t="s">
        <v>123</v>
      </c>
      <c r="B44" s="17"/>
      <c r="C44" s="40"/>
      <c r="D44" s="24"/>
      <c r="E44" s="24"/>
      <c r="F44" s="19">
        <v>316155</v>
      </c>
      <c r="G44" s="24"/>
      <c r="H44" s="19">
        <v>0</v>
      </c>
    </row>
    <row r="45" spans="1:8" ht="12.75">
      <c r="A45" s="17" t="s">
        <v>124</v>
      </c>
      <c r="B45" s="17"/>
      <c r="C45" s="40"/>
      <c r="D45" s="24"/>
      <c r="E45" s="24"/>
      <c r="F45" s="19">
        <v>199</v>
      </c>
      <c r="G45" s="24"/>
      <c r="H45" s="19">
        <v>0</v>
      </c>
    </row>
    <row r="46" spans="1:8" ht="12.75">
      <c r="A46" s="17" t="s">
        <v>125</v>
      </c>
      <c r="B46" s="17"/>
      <c r="C46" s="40"/>
      <c r="D46" s="24"/>
      <c r="E46" s="24"/>
      <c r="F46" s="19">
        <v>224217</v>
      </c>
      <c r="G46" s="24"/>
      <c r="H46" s="19">
        <v>0</v>
      </c>
    </row>
    <row r="47" spans="1:8" ht="12.75">
      <c r="A47" s="17" t="s">
        <v>127</v>
      </c>
      <c r="B47" s="17"/>
      <c r="C47" s="40"/>
      <c r="D47" s="24"/>
      <c r="E47" s="24"/>
      <c r="F47" s="21">
        <v>134564</v>
      </c>
      <c r="G47" s="19"/>
      <c r="H47" s="21">
        <v>0</v>
      </c>
    </row>
    <row r="48" spans="1:8" ht="12.75">
      <c r="A48" s="17" t="s">
        <v>72</v>
      </c>
      <c r="B48" s="17"/>
      <c r="C48" s="40"/>
      <c r="D48" s="24"/>
      <c r="E48" s="24"/>
      <c r="F48" s="19">
        <f>SUM(F43:F47)</f>
        <v>1204288.415</v>
      </c>
      <c r="G48" s="19"/>
      <c r="H48" s="19">
        <f>SUM(H43:H47)</f>
        <v>0</v>
      </c>
    </row>
    <row r="49" spans="1:8" ht="12.75">
      <c r="A49" s="17" t="s">
        <v>21</v>
      </c>
      <c r="B49" s="17"/>
      <c r="C49" s="40"/>
      <c r="D49" s="24"/>
      <c r="E49" s="24"/>
      <c r="F49" s="21">
        <v>45170</v>
      </c>
      <c r="G49" s="24"/>
      <c r="H49" s="21">
        <v>0</v>
      </c>
    </row>
    <row r="50" spans="1:8" ht="12.75">
      <c r="A50" s="17" t="s">
        <v>32</v>
      </c>
      <c r="B50" s="17"/>
      <c r="C50" s="40"/>
      <c r="D50" s="24"/>
      <c r="E50" s="24"/>
      <c r="F50" s="19">
        <f>SUM(F48:F49)</f>
        <v>1249458.415</v>
      </c>
      <c r="G50" s="24"/>
      <c r="H50" s="19">
        <f>SUM(H48:H49)</f>
        <v>0</v>
      </c>
    </row>
    <row r="51" spans="1:8" ht="12.75">
      <c r="A51" s="43"/>
      <c r="B51" s="43"/>
      <c r="C51" s="43"/>
      <c r="D51" s="43"/>
      <c r="E51" s="43"/>
      <c r="F51" s="43"/>
      <c r="G51" s="24"/>
      <c r="H51" s="19"/>
    </row>
    <row r="52" spans="1:8" ht="12.75">
      <c r="A52" s="29" t="s">
        <v>73</v>
      </c>
      <c r="B52" s="17"/>
      <c r="C52" s="40"/>
      <c r="D52" s="24"/>
      <c r="E52" s="24"/>
      <c r="F52" s="19"/>
      <c r="G52" s="24"/>
      <c r="H52" s="19"/>
    </row>
    <row r="53" spans="1:8" ht="12.75">
      <c r="A53" s="17" t="s">
        <v>74</v>
      </c>
      <c r="C53" s="40"/>
      <c r="D53" s="24"/>
      <c r="E53" s="24"/>
      <c r="F53" s="30">
        <v>405667</v>
      </c>
      <c r="G53" s="24"/>
      <c r="H53" s="30">
        <v>0</v>
      </c>
    </row>
    <row r="54" spans="1:8" ht="12.75">
      <c r="A54" s="17" t="s">
        <v>126</v>
      </c>
      <c r="C54" s="40"/>
      <c r="D54" s="24"/>
      <c r="E54" s="24"/>
      <c r="F54" s="31">
        <v>2075</v>
      </c>
      <c r="G54" s="24"/>
      <c r="H54" s="31">
        <v>0</v>
      </c>
    </row>
    <row r="55" spans="1:8" ht="12.75">
      <c r="A55" s="17" t="s">
        <v>75</v>
      </c>
      <c r="C55" s="40"/>
      <c r="D55" s="24"/>
      <c r="E55" s="24"/>
      <c r="F55" s="34">
        <v>253055</v>
      </c>
      <c r="G55" s="24"/>
      <c r="H55" s="34">
        <v>0</v>
      </c>
    </row>
    <row r="56" spans="1:8" ht="12.75">
      <c r="A56" s="17"/>
      <c r="C56" s="40"/>
      <c r="D56" s="24"/>
      <c r="E56" s="24"/>
      <c r="F56" s="19">
        <f>SUM(F53:F55)</f>
        <v>660797</v>
      </c>
      <c r="G56" s="24"/>
      <c r="H56" s="19">
        <f>SUM(H53:H55)</f>
        <v>0</v>
      </c>
    </row>
    <row r="57" spans="1:8" ht="13.5" thickBot="1">
      <c r="A57" s="17"/>
      <c r="B57" s="45"/>
      <c r="C57" s="40"/>
      <c r="D57" s="24"/>
      <c r="E57" s="24"/>
      <c r="F57" s="33">
        <f>+F56+F50</f>
        <v>1910255.415</v>
      </c>
      <c r="G57" s="24"/>
      <c r="H57" s="33">
        <f>+H56+H50</f>
        <v>0</v>
      </c>
    </row>
    <row r="58" spans="1:8" ht="12.75">
      <c r="A58" s="45"/>
      <c r="B58" s="45"/>
      <c r="C58" s="45"/>
      <c r="D58" s="45"/>
      <c r="E58" s="45"/>
      <c r="F58" s="73"/>
      <c r="G58" s="45"/>
      <c r="H58" s="73"/>
    </row>
    <row r="59" spans="1:8" ht="12.75">
      <c r="A59" s="45" t="s">
        <v>76</v>
      </c>
      <c r="B59" s="45"/>
      <c r="C59" s="45"/>
      <c r="D59" s="45"/>
      <c r="E59" s="45"/>
      <c r="F59" s="73"/>
      <c r="G59" s="45"/>
      <c r="H59" s="73"/>
    </row>
    <row r="60" spans="1:8" ht="13.5" thickBot="1">
      <c r="A60" s="45" t="s">
        <v>77</v>
      </c>
      <c r="B60" s="45"/>
      <c r="C60" s="45"/>
      <c r="D60" s="45"/>
      <c r="E60" s="45"/>
      <c r="F60" s="62">
        <f>+(F48)/F43</f>
        <v>2.275877620481765</v>
      </c>
      <c r="G60" s="17"/>
      <c r="H60" s="74">
        <v>0</v>
      </c>
    </row>
    <row r="61" spans="1:8" ht="12.75">
      <c r="A61" s="75"/>
      <c r="B61" s="75"/>
      <c r="C61" s="75"/>
      <c r="D61" s="75"/>
      <c r="E61" s="75"/>
      <c r="F61" s="76"/>
      <c r="G61" s="45"/>
      <c r="H61" s="73"/>
    </row>
    <row r="62" spans="1:8" ht="12.75">
      <c r="A62" s="60" t="s">
        <v>109</v>
      </c>
      <c r="B62" s="9"/>
      <c r="C62" s="40"/>
      <c r="D62" s="24"/>
      <c r="E62" s="24"/>
      <c r="F62" s="10"/>
      <c r="G62" s="24"/>
      <c r="H62" s="10"/>
    </row>
    <row r="63" spans="1:8" ht="12.75">
      <c r="A63" s="40" t="s">
        <v>31</v>
      </c>
      <c r="B63" s="9"/>
      <c r="C63" s="40"/>
      <c r="D63" s="24"/>
      <c r="E63" s="24"/>
      <c r="F63" s="10"/>
      <c r="G63" s="24"/>
      <c r="H63" s="10"/>
    </row>
    <row r="64" spans="1:8" ht="12.75">
      <c r="A64" s="17"/>
      <c r="B64" s="45"/>
      <c r="C64" s="40"/>
      <c r="D64" s="24"/>
      <c r="E64" s="24"/>
      <c r="F64" s="13"/>
      <c r="G64" s="19"/>
      <c r="H64" s="13"/>
    </row>
  </sheetData>
  <printOptions horizontalCentered="1"/>
  <pageMargins left="0.393700787401575" right="0.393700787401575" top="0.393700787401575" bottom="0.393700787401575" header="0.511811023622047" footer="0.25"/>
  <pageSetup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6"/>
  <sheetViews>
    <sheetView workbookViewId="0" topLeftCell="A1">
      <selection activeCell="H28" sqref="H28"/>
    </sheetView>
  </sheetViews>
  <sheetFormatPr defaultColWidth="9.140625" defaultRowHeight="12.75"/>
  <cols>
    <col min="1" max="2" width="1.7109375" style="70" customWidth="1"/>
    <col min="3" max="3" width="6.8515625" style="70" customWidth="1"/>
    <col min="4" max="4" width="14.28125" style="70" customWidth="1"/>
    <col min="5" max="5" width="14.8515625" style="70" customWidth="1"/>
    <col min="6" max="6" width="4.140625" style="70" customWidth="1"/>
    <col min="7" max="7" width="3.28125" style="70" customWidth="1"/>
    <col min="8" max="8" width="15.28125" style="70" customWidth="1"/>
    <col min="9" max="9" width="2.7109375" style="70" customWidth="1"/>
    <col min="10" max="10" width="13.8515625" style="70" customWidth="1"/>
    <col min="11" max="16384" width="9.140625" style="70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14" t="s">
        <v>39</v>
      </c>
      <c r="C8" s="43"/>
      <c r="D8" s="43"/>
      <c r="E8" s="43"/>
      <c r="F8" s="43"/>
      <c r="G8" s="43"/>
      <c r="H8" s="11"/>
      <c r="I8" s="43"/>
      <c r="J8" s="11"/>
      <c r="K8" s="43"/>
      <c r="L8" s="43"/>
      <c r="M8" s="77"/>
      <c r="N8" s="77"/>
      <c r="O8" s="77"/>
    </row>
    <row r="9" spans="1:15" ht="12.75">
      <c r="A9" s="14" t="str">
        <f>+'IS'!A10</f>
        <v>For the quarter ended 30 September 2006</v>
      </c>
      <c r="C9" s="43"/>
      <c r="D9" s="3"/>
      <c r="E9" s="45"/>
      <c r="F9" s="45"/>
      <c r="G9" s="45"/>
      <c r="H9" s="73"/>
      <c r="I9" s="45"/>
      <c r="J9" s="45"/>
      <c r="K9" s="43"/>
      <c r="L9" s="43"/>
      <c r="M9" s="77"/>
      <c r="N9" s="77"/>
      <c r="O9" s="77"/>
    </row>
    <row r="10" spans="1:15" ht="12.75">
      <c r="A10" s="14" t="s">
        <v>44</v>
      </c>
      <c r="C10" s="43"/>
      <c r="D10" s="3"/>
      <c r="E10" s="45"/>
      <c r="F10" s="45"/>
      <c r="G10" s="45"/>
      <c r="H10" s="73"/>
      <c r="I10" s="45"/>
      <c r="J10" s="45"/>
      <c r="K10" s="43"/>
      <c r="L10" s="43"/>
      <c r="M10" s="77"/>
      <c r="N10" s="77"/>
      <c r="O10" s="77"/>
    </row>
    <row r="11" spans="2:15" ht="12.75">
      <c r="B11" s="2"/>
      <c r="C11" s="43"/>
      <c r="D11" s="3"/>
      <c r="E11" s="45"/>
      <c r="F11" s="45"/>
      <c r="G11" s="45"/>
      <c r="H11" s="73"/>
      <c r="I11" s="45"/>
      <c r="J11" s="45"/>
      <c r="K11" s="43"/>
      <c r="L11" s="43"/>
      <c r="M11" s="77"/>
      <c r="N11" s="77"/>
      <c r="O11" s="77"/>
    </row>
    <row r="12" spans="1:15" ht="12.75">
      <c r="A12" s="78"/>
      <c r="B12" s="22"/>
      <c r="C12" s="17"/>
      <c r="D12" s="17"/>
      <c r="E12" s="22"/>
      <c r="F12" s="79"/>
      <c r="G12" s="79"/>
      <c r="H12" s="80" t="s">
        <v>53</v>
      </c>
      <c r="I12" s="27"/>
      <c r="J12" s="27" t="s">
        <v>56</v>
      </c>
      <c r="K12" s="43"/>
      <c r="L12" s="43"/>
      <c r="M12" s="77"/>
      <c r="N12" s="77"/>
      <c r="O12" s="77"/>
    </row>
    <row r="13" spans="1:15" ht="12.75">
      <c r="A13" s="78"/>
      <c r="B13" s="17"/>
      <c r="C13" s="17"/>
      <c r="D13" s="22"/>
      <c r="E13" s="17"/>
      <c r="F13" s="17"/>
      <c r="G13" s="17"/>
      <c r="H13" s="71" t="s">
        <v>54</v>
      </c>
      <c r="I13" s="45"/>
      <c r="J13" s="71" t="s">
        <v>54</v>
      </c>
      <c r="K13" s="43"/>
      <c r="L13" s="43"/>
      <c r="M13" s="43"/>
      <c r="N13" s="43"/>
      <c r="O13" s="43"/>
    </row>
    <row r="14" spans="1:15" ht="12.75">
      <c r="A14" s="78"/>
      <c r="B14" s="81"/>
      <c r="C14" s="17"/>
      <c r="D14" s="22"/>
      <c r="E14" s="19"/>
      <c r="F14" s="19"/>
      <c r="G14" s="19"/>
      <c r="H14" s="71" t="s">
        <v>55</v>
      </c>
      <c r="I14" s="24"/>
      <c r="J14" s="71" t="s">
        <v>55</v>
      </c>
      <c r="K14" s="43"/>
      <c r="L14" s="43"/>
      <c r="M14" s="43"/>
      <c r="N14" s="43"/>
      <c r="O14" s="43"/>
    </row>
    <row r="15" spans="1:15" ht="12.75">
      <c r="A15" s="78"/>
      <c r="B15" s="81"/>
      <c r="C15" s="17"/>
      <c r="D15" s="22"/>
      <c r="E15" s="19"/>
      <c r="F15" s="19"/>
      <c r="G15" s="19"/>
      <c r="H15" s="80" t="s">
        <v>49</v>
      </c>
      <c r="I15" s="24"/>
      <c r="J15" s="71" t="s">
        <v>52</v>
      </c>
      <c r="K15" s="43"/>
      <c r="L15" s="43"/>
      <c r="M15" s="43"/>
      <c r="N15" s="43"/>
      <c r="O15" s="43"/>
    </row>
    <row r="16" spans="1:15" ht="12.75">
      <c r="A16" s="78"/>
      <c r="B16" s="81"/>
      <c r="C16" s="17"/>
      <c r="D16" s="22"/>
      <c r="E16" s="19"/>
      <c r="F16" s="19"/>
      <c r="G16" s="19"/>
      <c r="H16" s="71" t="s">
        <v>0</v>
      </c>
      <c r="I16" s="69"/>
      <c r="J16" s="71" t="s">
        <v>0</v>
      </c>
      <c r="K16" s="43"/>
      <c r="L16" s="43"/>
      <c r="M16" s="43"/>
      <c r="N16" s="43"/>
      <c r="O16" s="43"/>
    </row>
    <row r="17" spans="1:15" ht="12.75">
      <c r="A17" s="78"/>
      <c r="B17" s="81"/>
      <c r="C17" s="17"/>
      <c r="D17" s="22"/>
      <c r="E17" s="19"/>
      <c r="F17" s="19"/>
      <c r="G17" s="19"/>
      <c r="H17" s="71"/>
      <c r="I17" s="69"/>
      <c r="J17" s="71"/>
      <c r="K17" s="43"/>
      <c r="L17" s="43"/>
      <c r="M17" s="43"/>
      <c r="N17" s="43"/>
      <c r="O17" s="43"/>
    </row>
    <row r="18" spans="1:15" ht="12.75">
      <c r="A18" s="35" t="s">
        <v>91</v>
      </c>
      <c r="B18" s="81"/>
      <c r="C18" s="17"/>
      <c r="D18" s="22"/>
      <c r="E18" s="19"/>
      <c r="F18" s="19"/>
      <c r="G18" s="19"/>
      <c r="H18" s="19"/>
      <c r="I18" s="24"/>
      <c r="J18" s="24"/>
      <c r="K18" s="43"/>
      <c r="L18" s="43"/>
      <c r="M18" s="43"/>
      <c r="N18" s="43"/>
      <c r="O18" s="43"/>
    </row>
    <row r="19" spans="1:15" ht="12.75">
      <c r="A19" s="78"/>
      <c r="B19" s="81"/>
      <c r="C19" s="17"/>
      <c r="D19" s="22"/>
      <c r="E19" s="19"/>
      <c r="F19" s="19"/>
      <c r="G19" s="19"/>
      <c r="H19" s="19"/>
      <c r="I19" s="24"/>
      <c r="J19" s="24"/>
      <c r="K19" s="43"/>
      <c r="L19" s="43"/>
      <c r="M19" s="43"/>
      <c r="N19" s="43"/>
      <c r="O19" s="43"/>
    </row>
    <row r="20" spans="1:15" ht="12.75">
      <c r="A20" s="78"/>
      <c r="B20" s="28" t="s">
        <v>79</v>
      </c>
      <c r="C20" s="17"/>
      <c r="D20" s="22"/>
      <c r="E20" s="19"/>
      <c r="F20" s="19"/>
      <c r="G20" s="19"/>
      <c r="H20" s="19">
        <f>+'IS'!G32</f>
        <v>3856</v>
      </c>
      <c r="I20" s="24"/>
      <c r="J20" s="52">
        <v>0</v>
      </c>
      <c r="K20" s="43"/>
      <c r="L20" s="43"/>
      <c r="M20" s="43"/>
      <c r="N20" s="43"/>
      <c r="O20" s="43"/>
    </row>
    <row r="21" spans="1:15" ht="12.75">
      <c r="A21" s="78"/>
      <c r="B21" s="28" t="s">
        <v>80</v>
      </c>
      <c r="C21" s="17"/>
      <c r="D21" s="22"/>
      <c r="E21" s="19"/>
      <c r="F21" s="19"/>
      <c r="G21" s="19"/>
      <c r="H21" s="19"/>
      <c r="I21" s="24"/>
      <c r="J21" s="24"/>
      <c r="K21" s="43"/>
      <c r="L21" s="43"/>
      <c r="M21" s="43"/>
      <c r="N21" s="43"/>
      <c r="O21" s="43"/>
    </row>
    <row r="22" spans="1:15" ht="12.75">
      <c r="A22" s="78"/>
      <c r="B22" s="78"/>
      <c r="C22" s="28" t="s">
        <v>81</v>
      </c>
      <c r="D22" s="22"/>
      <c r="E22" s="19"/>
      <c r="F22" s="19"/>
      <c r="G22" s="19"/>
      <c r="H22" s="19">
        <v>46786</v>
      </c>
      <c r="I22" s="24"/>
      <c r="J22" s="52">
        <v>0</v>
      </c>
      <c r="K22" s="43"/>
      <c r="L22" s="43"/>
      <c r="M22" s="43"/>
      <c r="N22" s="43"/>
      <c r="O22" s="43"/>
    </row>
    <row r="23" spans="1:15" ht="12.75">
      <c r="A23" s="78"/>
      <c r="B23" s="78"/>
      <c r="C23" s="28" t="s">
        <v>82</v>
      </c>
      <c r="D23" s="22"/>
      <c r="E23" s="19"/>
      <c r="F23" s="19"/>
      <c r="G23" s="19"/>
      <c r="H23" s="21">
        <v>17997</v>
      </c>
      <c r="I23" s="24"/>
      <c r="J23" s="21">
        <v>0</v>
      </c>
      <c r="K23" s="43"/>
      <c r="L23" s="43"/>
      <c r="M23" s="43"/>
      <c r="N23" s="43"/>
      <c r="O23" s="43"/>
    </row>
    <row r="24" spans="1:15" ht="12.75">
      <c r="A24" s="78"/>
      <c r="B24" s="82" t="s">
        <v>6</v>
      </c>
      <c r="C24" s="17"/>
      <c r="D24" s="22"/>
      <c r="E24" s="19"/>
      <c r="F24" s="19"/>
      <c r="G24" s="19"/>
      <c r="H24" s="19">
        <f>SUM(H20:H23)</f>
        <v>68639</v>
      </c>
      <c r="I24" s="24"/>
      <c r="J24" s="19">
        <f>SUM(J20:J23)</f>
        <v>0</v>
      </c>
      <c r="K24" s="43"/>
      <c r="L24" s="43"/>
      <c r="M24" s="43"/>
      <c r="N24" s="43"/>
      <c r="O24" s="83"/>
    </row>
    <row r="25" spans="1:15" ht="12.75">
      <c r="A25" s="78"/>
      <c r="B25" s="28" t="s">
        <v>83</v>
      </c>
      <c r="C25" s="17"/>
      <c r="D25" s="22"/>
      <c r="E25" s="19"/>
      <c r="F25" s="19"/>
      <c r="G25" s="19"/>
      <c r="H25" s="19"/>
      <c r="I25" s="24"/>
      <c r="J25" s="52"/>
      <c r="K25" s="43"/>
      <c r="L25" s="43"/>
      <c r="M25" s="43"/>
      <c r="N25" s="43"/>
      <c r="O25" s="43"/>
    </row>
    <row r="26" spans="1:15" ht="12.75">
      <c r="A26" s="78"/>
      <c r="B26" s="78"/>
      <c r="C26" s="82" t="s">
        <v>14</v>
      </c>
      <c r="D26" s="22"/>
      <c r="E26" s="19"/>
      <c r="F26" s="19"/>
      <c r="G26" s="19"/>
      <c r="H26" s="19">
        <v>30040</v>
      </c>
      <c r="I26" s="24"/>
      <c r="J26" s="52">
        <v>0</v>
      </c>
      <c r="K26" s="43"/>
      <c r="L26" s="43"/>
      <c r="M26" s="43"/>
      <c r="N26" s="43"/>
      <c r="O26" s="43"/>
    </row>
    <row r="27" spans="1:15" ht="12.75">
      <c r="A27" s="78"/>
      <c r="B27" s="78"/>
      <c r="C27" s="82" t="s">
        <v>15</v>
      </c>
      <c r="D27" s="22"/>
      <c r="E27" s="19"/>
      <c r="F27" s="19"/>
      <c r="G27" s="19"/>
      <c r="H27" s="19">
        <v>-78176</v>
      </c>
      <c r="I27" s="24"/>
      <c r="J27" s="52">
        <v>0</v>
      </c>
      <c r="K27" s="43"/>
      <c r="L27" s="43"/>
      <c r="M27" s="43"/>
      <c r="N27" s="43"/>
      <c r="O27" s="43"/>
    </row>
    <row r="28" spans="1:15" ht="12.75">
      <c r="A28" s="78"/>
      <c r="B28" s="78"/>
      <c r="C28" s="82" t="s">
        <v>84</v>
      </c>
      <c r="D28" s="22"/>
      <c r="E28" s="19"/>
      <c r="F28" s="19"/>
      <c r="G28" s="19"/>
      <c r="H28" s="19">
        <v>-27054</v>
      </c>
      <c r="I28" s="24"/>
      <c r="J28" s="52">
        <v>0</v>
      </c>
      <c r="K28" s="43"/>
      <c r="L28" s="43"/>
      <c r="M28" s="43"/>
      <c r="N28" s="43"/>
      <c r="O28" s="43"/>
    </row>
    <row r="29" spans="1:15" ht="12.75">
      <c r="A29" s="78"/>
      <c r="B29" s="49"/>
      <c r="C29" s="17"/>
      <c r="D29" s="22"/>
      <c r="E29" s="19"/>
      <c r="F29" s="19"/>
      <c r="G29" s="19"/>
      <c r="H29" s="19"/>
      <c r="I29" s="24"/>
      <c r="J29" s="24"/>
      <c r="K29" s="43"/>
      <c r="L29" s="43"/>
      <c r="M29" s="43"/>
      <c r="N29" s="43"/>
      <c r="O29" s="43"/>
    </row>
    <row r="30" spans="1:15" ht="12.75">
      <c r="A30" s="78"/>
      <c r="B30" s="28" t="s">
        <v>88</v>
      </c>
      <c r="C30" s="17"/>
      <c r="D30" s="22"/>
      <c r="E30" s="19"/>
      <c r="F30" s="19"/>
      <c r="G30" s="19"/>
      <c r="H30" s="23">
        <f>SUM(H24:H29)</f>
        <v>-6551</v>
      </c>
      <c r="I30" s="24"/>
      <c r="J30" s="23">
        <f>SUM(J24:J29)</f>
        <v>0</v>
      </c>
      <c r="K30" s="43"/>
      <c r="L30" s="43"/>
      <c r="M30" s="43"/>
      <c r="N30" s="43"/>
      <c r="O30" s="83"/>
    </row>
    <row r="31" spans="1:15" ht="12.75">
      <c r="A31" s="78"/>
      <c r="B31" s="82"/>
      <c r="C31" s="17"/>
      <c r="D31" s="22"/>
      <c r="E31" s="19"/>
      <c r="F31" s="19"/>
      <c r="G31" s="19"/>
      <c r="H31" s="19"/>
      <c r="I31" s="24"/>
      <c r="J31" s="24"/>
      <c r="K31" s="43"/>
      <c r="L31" s="43"/>
      <c r="M31" s="43"/>
      <c r="N31" s="43"/>
      <c r="O31" s="43"/>
    </row>
    <row r="32" spans="1:15" ht="12.75">
      <c r="A32" s="36" t="s">
        <v>92</v>
      </c>
      <c r="B32" s="82"/>
      <c r="C32" s="17"/>
      <c r="D32" s="22"/>
      <c r="E32" s="19"/>
      <c r="F32" s="19"/>
      <c r="G32" s="19"/>
      <c r="H32" s="19"/>
      <c r="I32" s="24"/>
      <c r="J32" s="24"/>
      <c r="K32" s="43"/>
      <c r="L32" s="43"/>
      <c r="M32" s="43"/>
      <c r="N32" s="43"/>
      <c r="O32" s="43"/>
    </row>
    <row r="33" spans="1:15" ht="12.75">
      <c r="A33" s="78"/>
      <c r="B33" s="82"/>
      <c r="C33" s="17"/>
      <c r="D33" s="22"/>
      <c r="E33" s="19"/>
      <c r="F33" s="19"/>
      <c r="G33" s="19"/>
      <c r="H33" s="19"/>
      <c r="I33" s="24"/>
      <c r="J33" s="24"/>
      <c r="K33" s="43"/>
      <c r="L33" s="43"/>
      <c r="M33" s="43"/>
      <c r="N33" s="43"/>
      <c r="O33" s="43"/>
    </row>
    <row r="34" spans="1:15" ht="12.75">
      <c r="A34" s="78"/>
      <c r="B34" s="17" t="s">
        <v>85</v>
      </c>
      <c r="C34" s="78"/>
      <c r="D34" s="22"/>
      <c r="E34" s="19"/>
      <c r="F34" s="19"/>
      <c r="G34" s="19"/>
      <c r="H34" s="19">
        <v>-10986</v>
      </c>
      <c r="I34" s="24"/>
      <c r="J34" s="52">
        <v>0</v>
      </c>
      <c r="K34" s="43"/>
      <c r="L34" s="43"/>
      <c r="M34" s="43"/>
      <c r="N34" s="43"/>
      <c r="O34" s="43"/>
    </row>
    <row r="35" spans="1:15" ht="12.75">
      <c r="A35" s="78"/>
      <c r="B35" s="17" t="s">
        <v>10</v>
      </c>
      <c r="C35" s="78"/>
      <c r="D35" s="22"/>
      <c r="E35" s="19"/>
      <c r="F35" s="19"/>
      <c r="G35" s="19"/>
      <c r="H35" s="19">
        <v>-43233</v>
      </c>
      <c r="I35" s="24"/>
      <c r="J35" s="52">
        <v>0</v>
      </c>
      <c r="K35" s="43"/>
      <c r="L35" s="43"/>
      <c r="M35" s="43"/>
      <c r="N35" s="43"/>
      <c r="O35" s="43"/>
    </row>
    <row r="36" spans="1:15" ht="12.75">
      <c r="A36" s="78"/>
      <c r="B36" s="17"/>
      <c r="C36" s="78"/>
      <c r="D36" s="22"/>
      <c r="E36" s="19"/>
      <c r="F36" s="19"/>
      <c r="G36" s="19"/>
      <c r="H36" s="19"/>
      <c r="I36" s="24"/>
      <c r="J36" s="52"/>
      <c r="K36" s="43"/>
      <c r="L36" s="43"/>
      <c r="M36" s="43"/>
      <c r="N36" s="43"/>
      <c r="O36" s="43"/>
    </row>
    <row r="37" spans="1:15" ht="12.75">
      <c r="A37" s="78"/>
      <c r="B37" s="17" t="s">
        <v>86</v>
      </c>
      <c r="C37" s="78"/>
      <c r="D37" s="22"/>
      <c r="E37" s="19"/>
      <c r="F37" s="19"/>
      <c r="G37" s="19"/>
      <c r="H37" s="23">
        <f>SUM(H34:H35)</f>
        <v>-54219</v>
      </c>
      <c r="I37" s="24"/>
      <c r="J37" s="23">
        <f>SUM(J34:J35)</f>
        <v>0</v>
      </c>
      <c r="K37" s="43"/>
      <c r="L37" s="43"/>
      <c r="M37" s="43"/>
      <c r="N37" s="43"/>
      <c r="O37" s="43"/>
    </row>
    <row r="38" spans="1:15" ht="12.75">
      <c r="A38" s="78"/>
      <c r="B38" s="82"/>
      <c r="C38" s="17"/>
      <c r="D38" s="22"/>
      <c r="E38" s="19"/>
      <c r="F38" s="19"/>
      <c r="G38" s="19"/>
      <c r="H38" s="19"/>
      <c r="I38" s="24"/>
      <c r="J38" s="24"/>
      <c r="K38" s="43"/>
      <c r="L38" s="43"/>
      <c r="M38" s="43"/>
      <c r="N38" s="43"/>
      <c r="O38" s="43"/>
    </row>
    <row r="39" spans="1:15" ht="12.75">
      <c r="A39" s="36" t="s">
        <v>93</v>
      </c>
      <c r="B39" s="39"/>
      <c r="C39" s="84"/>
      <c r="D39" s="40"/>
      <c r="E39" s="24"/>
      <c r="F39" s="24"/>
      <c r="G39" s="24"/>
      <c r="H39" s="24"/>
      <c r="I39" s="24"/>
      <c r="J39" s="52"/>
      <c r="K39" s="43"/>
      <c r="L39" s="43"/>
      <c r="M39" s="43"/>
      <c r="N39" s="43"/>
      <c r="O39" s="43"/>
    </row>
    <row r="40" spans="1:15" ht="12.75">
      <c r="A40" s="35"/>
      <c r="B40" s="39"/>
      <c r="C40" s="84"/>
      <c r="D40" s="40"/>
      <c r="E40" s="24"/>
      <c r="F40" s="24"/>
      <c r="G40" s="24"/>
      <c r="H40" s="24"/>
      <c r="I40" s="24"/>
      <c r="J40" s="52"/>
      <c r="K40" s="43"/>
      <c r="L40" s="43"/>
      <c r="M40" s="43"/>
      <c r="N40" s="43"/>
      <c r="O40" s="43"/>
    </row>
    <row r="41" spans="1:15" ht="12.75">
      <c r="A41" s="78"/>
      <c r="B41" s="39" t="s">
        <v>87</v>
      </c>
      <c r="C41" s="78"/>
      <c r="D41" s="40"/>
      <c r="E41" s="24"/>
      <c r="F41" s="24"/>
      <c r="G41" s="24"/>
      <c r="H41" s="24">
        <v>68015</v>
      </c>
      <c r="I41" s="24"/>
      <c r="J41" s="52">
        <v>0</v>
      </c>
      <c r="K41" s="43"/>
      <c r="L41" s="43"/>
      <c r="M41" s="43"/>
      <c r="N41" s="43"/>
      <c r="O41" s="43"/>
    </row>
    <row r="42" spans="1:15" ht="12.75">
      <c r="A42" s="78"/>
      <c r="B42" s="39"/>
      <c r="C42" s="84"/>
      <c r="D42" s="40"/>
      <c r="E42" s="24"/>
      <c r="F42" s="24"/>
      <c r="G42" s="24"/>
      <c r="H42" s="24"/>
      <c r="I42" s="24"/>
      <c r="J42" s="24"/>
      <c r="K42" s="43"/>
      <c r="L42" s="43"/>
      <c r="M42" s="43"/>
      <c r="N42" s="43"/>
      <c r="O42" s="43"/>
    </row>
    <row r="43" spans="1:15" ht="12.75">
      <c r="A43" s="78"/>
      <c r="B43" s="60" t="s">
        <v>89</v>
      </c>
      <c r="C43" s="45"/>
      <c r="D43" s="40"/>
      <c r="E43" s="24"/>
      <c r="F43" s="24"/>
      <c r="G43" s="24"/>
      <c r="H43" s="23">
        <f>SUM(H41:H42)</f>
        <v>68015</v>
      </c>
      <c r="I43" s="24"/>
      <c r="J43" s="23">
        <f>SUM(J41:J42)</f>
        <v>0</v>
      </c>
      <c r="K43" s="43"/>
      <c r="L43" s="43"/>
      <c r="M43" s="43"/>
      <c r="N43" s="43"/>
      <c r="O43" s="43"/>
    </row>
    <row r="44" spans="1:15" ht="12.75">
      <c r="A44" s="78"/>
      <c r="B44" s="39"/>
      <c r="C44" s="45"/>
      <c r="D44" s="40"/>
      <c r="E44" s="24"/>
      <c r="F44" s="24"/>
      <c r="G44" s="24"/>
      <c r="H44" s="24"/>
      <c r="I44" s="24"/>
      <c r="J44" s="24"/>
      <c r="K44" s="43"/>
      <c r="L44" s="43"/>
      <c r="M44" s="43"/>
      <c r="N44" s="43"/>
      <c r="O44" s="43"/>
    </row>
    <row r="45" spans="1:15" ht="12.75">
      <c r="A45" s="85" t="s">
        <v>94</v>
      </c>
      <c r="B45" s="78"/>
      <c r="C45" s="45"/>
      <c r="D45" s="40"/>
      <c r="E45" s="24"/>
      <c r="F45" s="24"/>
      <c r="G45" s="24"/>
      <c r="H45" s="24">
        <f>+H30+H37+H43</f>
        <v>7245</v>
      </c>
      <c r="I45" s="24"/>
      <c r="J45" s="24">
        <f>+J30+J37+J43</f>
        <v>0</v>
      </c>
      <c r="K45" s="43"/>
      <c r="L45" s="43"/>
      <c r="M45" s="43"/>
      <c r="N45" s="43"/>
      <c r="O45" s="43"/>
    </row>
    <row r="46" spans="1:15" ht="12.75">
      <c r="A46" s="85" t="s">
        <v>95</v>
      </c>
      <c r="B46" s="78"/>
      <c r="C46" s="45"/>
      <c r="D46" s="40"/>
      <c r="E46" s="24"/>
      <c r="F46" s="24"/>
      <c r="G46" s="86"/>
      <c r="H46" s="24">
        <v>0</v>
      </c>
      <c r="I46" s="24"/>
      <c r="J46" s="24">
        <v>0</v>
      </c>
      <c r="K46" s="43"/>
      <c r="L46" s="43"/>
      <c r="M46" s="43"/>
      <c r="N46" s="43"/>
      <c r="O46" s="43"/>
    </row>
    <row r="47" spans="1:15" ht="12.75">
      <c r="A47" s="85" t="s">
        <v>96</v>
      </c>
      <c r="B47" s="78"/>
      <c r="C47" s="45"/>
      <c r="D47" s="40"/>
      <c r="E47" s="24"/>
      <c r="F47" s="24"/>
      <c r="G47" s="86"/>
      <c r="H47" s="24">
        <v>4</v>
      </c>
      <c r="I47" s="24"/>
      <c r="J47" s="24">
        <v>0</v>
      </c>
      <c r="K47" s="43"/>
      <c r="L47" s="43"/>
      <c r="M47" s="43"/>
      <c r="N47" s="43"/>
      <c r="O47" s="43"/>
    </row>
    <row r="48" spans="1:15" ht="13.5" thickBot="1">
      <c r="A48" s="85" t="s">
        <v>97</v>
      </c>
      <c r="B48" s="78"/>
      <c r="C48" s="45"/>
      <c r="D48" s="40"/>
      <c r="E48" s="24"/>
      <c r="F48" s="24"/>
      <c r="G48" s="86"/>
      <c r="H48" s="33">
        <f>SUM(H45:H47)</f>
        <v>7249</v>
      </c>
      <c r="I48" s="24"/>
      <c r="J48" s="33">
        <f>SUM(J45:J47)</f>
        <v>0</v>
      </c>
      <c r="K48" s="43"/>
      <c r="L48" s="43"/>
      <c r="M48" s="43"/>
      <c r="N48" s="43"/>
      <c r="O48" s="43"/>
    </row>
    <row r="49" spans="1:15" ht="12.75">
      <c r="A49" s="78"/>
      <c r="B49" s="39"/>
      <c r="C49" s="45"/>
      <c r="D49" s="40"/>
      <c r="E49" s="24"/>
      <c r="F49" s="24"/>
      <c r="G49" s="24"/>
      <c r="H49" s="87"/>
      <c r="I49" s="24"/>
      <c r="J49" s="24"/>
      <c r="K49" s="43"/>
      <c r="L49" s="43"/>
      <c r="M49" s="43"/>
      <c r="N49" s="43"/>
      <c r="O49" s="43"/>
    </row>
    <row r="50" spans="1:15" ht="12.75">
      <c r="A50" s="85" t="s">
        <v>90</v>
      </c>
      <c r="B50" s="88"/>
      <c r="C50" s="78"/>
      <c r="D50" s="78"/>
      <c r="E50" s="24"/>
      <c r="F50" s="24"/>
      <c r="G50" s="24"/>
      <c r="H50" s="24"/>
      <c r="I50" s="24"/>
      <c r="J50" s="24"/>
      <c r="K50" s="43"/>
      <c r="L50" s="43"/>
      <c r="M50" s="43"/>
      <c r="N50" s="43"/>
      <c r="O50" s="43"/>
    </row>
    <row r="51" spans="1:15" ht="12.75">
      <c r="A51" s="78"/>
      <c r="B51" s="49"/>
      <c r="C51" s="45"/>
      <c r="D51" s="40"/>
      <c r="E51" s="89"/>
      <c r="F51" s="65"/>
      <c r="G51" s="65"/>
      <c r="H51" s="89"/>
      <c r="I51" s="24"/>
      <c r="J51" s="24"/>
      <c r="K51" s="43"/>
      <c r="L51" s="43"/>
      <c r="M51" s="43"/>
      <c r="N51" s="43"/>
      <c r="O51" s="43"/>
    </row>
    <row r="52" spans="1:15" ht="13.5" thickBot="1">
      <c r="A52" s="78"/>
      <c r="B52" s="40" t="s">
        <v>11</v>
      </c>
      <c r="C52" s="78"/>
      <c r="D52" s="78"/>
      <c r="E52" s="69"/>
      <c r="F52" s="52"/>
      <c r="G52" s="52"/>
      <c r="H52" s="90">
        <f>+'BS'!F30</f>
        <v>7249</v>
      </c>
      <c r="I52" s="24"/>
      <c r="J52" s="90">
        <v>0</v>
      </c>
      <c r="K52" s="43"/>
      <c r="L52" s="43"/>
      <c r="M52" s="43"/>
      <c r="N52" s="43"/>
      <c r="O52" s="43"/>
    </row>
    <row r="53" spans="1:15" ht="12.75">
      <c r="A53" s="78"/>
      <c r="B53" s="49"/>
      <c r="C53" s="45"/>
      <c r="D53" s="40"/>
      <c r="E53" s="24"/>
      <c r="F53" s="24"/>
      <c r="G53" s="24"/>
      <c r="H53" s="24"/>
      <c r="I53" s="24"/>
      <c r="J53" s="24"/>
      <c r="K53" s="43"/>
      <c r="L53" s="43"/>
      <c r="M53" s="43"/>
      <c r="N53" s="43"/>
      <c r="O53" s="43"/>
    </row>
    <row r="54" spans="1:15" ht="12.75">
      <c r="A54" s="60" t="s">
        <v>109</v>
      </c>
      <c r="B54" s="78"/>
      <c r="C54" s="45"/>
      <c r="D54" s="40"/>
      <c r="E54" s="24"/>
      <c r="F54" s="24"/>
      <c r="G54" s="24"/>
      <c r="H54" s="45"/>
      <c r="I54" s="24"/>
      <c r="J54" s="24"/>
      <c r="K54" s="43"/>
      <c r="L54" s="43"/>
      <c r="M54" s="43"/>
      <c r="N54" s="43"/>
      <c r="O54" s="43"/>
    </row>
    <row r="55" spans="1:15" ht="12.75">
      <c r="A55" s="40" t="s">
        <v>31</v>
      </c>
      <c r="B55" s="78"/>
      <c r="C55" s="45"/>
      <c r="D55" s="40"/>
      <c r="E55" s="24"/>
      <c r="F55" s="24"/>
      <c r="G55" s="24"/>
      <c r="H55" s="24"/>
      <c r="I55" s="24"/>
      <c r="J55" s="24"/>
      <c r="K55" s="43"/>
      <c r="L55" s="43"/>
      <c r="M55" s="43"/>
      <c r="N55" s="43"/>
      <c r="O55" s="43"/>
    </row>
    <row r="56" spans="2:15" ht="12.75">
      <c r="B56" s="43"/>
      <c r="C56" s="45"/>
      <c r="D56" s="40"/>
      <c r="E56" s="24"/>
      <c r="F56" s="56"/>
      <c r="G56" s="56"/>
      <c r="H56" s="56"/>
      <c r="I56" s="56"/>
      <c r="J56" s="56"/>
      <c r="K56" s="43"/>
      <c r="L56" s="43"/>
      <c r="M56" s="43"/>
      <c r="N56" s="43"/>
      <c r="O56" s="43"/>
    </row>
  </sheetData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7">
      <selection activeCell="H28" sqref="H28"/>
    </sheetView>
  </sheetViews>
  <sheetFormatPr defaultColWidth="9.140625" defaultRowHeight="12.75"/>
  <cols>
    <col min="1" max="1" width="36.8515625" style="70" customWidth="1"/>
    <col min="2" max="2" width="9.421875" style="70" customWidth="1"/>
    <col min="3" max="3" width="0.9921875" style="70" customWidth="1"/>
    <col min="4" max="4" width="10.140625" style="70" customWidth="1"/>
    <col min="5" max="5" width="1.1484375" style="70" customWidth="1"/>
    <col min="6" max="6" width="10.140625" style="70" bestFit="1" customWidth="1"/>
    <col min="7" max="7" width="1.28515625" style="70" customWidth="1"/>
    <col min="8" max="8" width="13.140625" style="70" customWidth="1"/>
    <col min="9" max="9" width="0.85546875" style="70" customWidth="1"/>
    <col min="10" max="10" width="9.28125" style="70" customWidth="1"/>
    <col min="11" max="11" width="0.85546875" style="70" customWidth="1"/>
    <col min="12" max="12" width="9.28125" style="70" customWidth="1"/>
    <col min="13" max="13" width="0.9921875" style="70" customWidth="1"/>
    <col min="14" max="14" width="10.421875" style="70" customWidth="1"/>
    <col min="15" max="15" width="0.9921875" style="70" customWidth="1"/>
    <col min="16" max="16" width="9.28125" style="70" customWidth="1"/>
    <col min="17" max="17" width="0.9921875" style="70" customWidth="1"/>
    <col min="18" max="18" width="9.7109375" style="70" customWidth="1"/>
    <col min="19" max="16384" width="9.140625" style="70" customWidth="1"/>
  </cols>
  <sheetData>
    <row r="1" spans="1:15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1"/>
      <c r="N1" s="91"/>
      <c r="O1" s="91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91"/>
      <c r="N2" s="91"/>
      <c r="O2" s="91"/>
    </row>
    <row r="3" spans="1:15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91"/>
      <c r="N3" s="91"/>
      <c r="O3" s="91"/>
    </row>
    <row r="4" spans="1:15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91"/>
      <c r="N4" s="91"/>
      <c r="O4" s="91"/>
    </row>
    <row r="5" spans="1:15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91"/>
      <c r="N5" s="91"/>
      <c r="O5" s="91"/>
    </row>
    <row r="6" spans="1:15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91"/>
      <c r="N6" s="91"/>
      <c r="O6" s="91"/>
    </row>
    <row r="7" spans="1:15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91"/>
      <c r="N7" s="91"/>
      <c r="O7" s="91"/>
    </row>
    <row r="8" spans="1:15" ht="12.75">
      <c r="A8" s="92" t="s">
        <v>40</v>
      </c>
      <c r="B8" s="24"/>
      <c r="C8" s="56"/>
      <c r="D8" s="56"/>
      <c r="E8" s="56"/>
      <c r="F8" s="56"/>
      <c r="G8" s="56"/>
      <c r="H8" s="56"/>
      <c r="I8" s="56"/>
      <c r="J8" s="56"/>
      <c r="K8" s="56"/>
      <c r="L8" s="43"/>
      <c r="M8" s="43"/>
      <c r="N8" s="43"/>
      <c r="O8" s="43"/>
    </row>
    <row r="9" spans="1:15" ht="12.75">
      <c r="A9" s="92" t="str">
        <f>+'CF'!A9</f>
        <v>For the quarter ended 30 September 2006</v>
      </c>
      <c r="B9" s="24"/>
      <c r="C9" s="56"/>
      <c r="D9" s="56"/>
      <c r="E9" s="56"/>
      <c r="F9" s="56"/>
      <c r="G9" s="56"/>
      <c r="H9" s="56"/>
      <c r="I9" s="56"/>
      <c r="J9" s="56"/>
      <c r="K9" s="56"/>
      <c r="L9" s="43"/>
      <c r="M9" s="43"/>
      <c r="N9" s="43"/>
      <c r="O9" s="43"/>
    </row>
    <row r="10" spans="1:15" ht="12.75">
      <c r="A10" s="92" t="s">
        <v>44</v>
      </c>
      <c r="B10" s="24"/>
      <c r="C10" s="56"/>
      <c r="D10" s="56"/>
      <c r="E10" s="56"/>
      <c r="F10" s="56"/>
      <c r="G10" s="56"/>
      <c r="H10" s="56"/>
      <c r="I10" s="56"/>
      <c r="J10" s="56"/>
      <c r="K10" s="56"/>
      <c r="L10" s="43"/>
      <c r="M10" s="43"/>
      <c r="N10" s="43"/>
      <c r="O10" s="43"/>
    </row>
    <row r="11" spans="1:15" ht="12.75">
      <c r="A11" s="92"/>
      <c r="B11" s="24"/>
      <c r="C11" s="56"/>
      <c r="D11" s="56"/>
      <c r="E11" s="56"/>
      <c r="F11" s="56"/>
      <c r="G11" s="56"/>
      <c r="H11" s="56"/>
      <c r="I11" s="56"/>
      <c r="J11" s="56"/>
      <c r="K11" s="56"/>
      <c r="L11" s="43"/>
      <c r="M11" s="43"/>
      <c r="N11" s="43"/>
      <c r="O11" s="43"/>
    </row>
    <row r="12" spans="1:18" ht="12.75">
      <c r="A12" s="93"/>
      <c r="B12" s="129" t="s">
        <v>98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45"/>
      <c r="P12" s="78"/>
      <c r="Q12" s="78"/>
      <c r="R12" s="78"/>
    </row>
    <row r="13" spans="1:18" ht="12.75">
      <c r="A13" s="49"/>
      <c r="B13" s="48" t="s">
        <v>24</v>
      </c>
      <c r="C13" s="24"/>
      <c r="D13" s="15" t="s">
        <v>24</v>
      </c>
      <c r="E13" s="78"/>
      <c r="F13" s="15" t="s">
        <v>25</v>
      </c>
      <c r="G13" s="78"/>
      <c r="H13" s="37" t="s">
        <v>35</v>
      </c>
      <c r="I13" s="78"/>
      <c r="J13" s="78"/>
      <c r="K13" s="78"/>
      <c r="L13" s="16" t="s">
        <v>26</v>
      </c>
      <c r="M13" s="78"/>
      <c r="N13" s="78"/>
      <c r="O13" s="78"/>
      <c r="P13" s="15" t="s">
        <v>28</v>
      </c>
      <c r="Q13" s="15"/>
      <c r="R13" s="15" t="s">
        <v>8</v>
      </c>
    </row>
    <row r="14" spans="1:18" ht="12.75">
      <c r="A14" s="49"/>
      <c r="B14" s="48" t="s">
        <v>7</v>
      </c>
      <c r="C14" s="24"/>
      <c r="D14" s="15" t="s">
        <v>27</v>
      </c>
      <c r="E14" s="78"/>
      <c r="F14" s="15" t="s">
        <v>2</v>
      </c>
      <c r="G14" s="78"/>
      <c r="H14" s="38" t="s">
        <v>115</v>
      </c>
      <c r="I14" s="78"/>
      <c r="J14" s="37" t="s">
        <v>29</v>
      </c>
      <c r="K14" s="78"/>
      <c r="L14" s="15" t="s">
        <v>9</v>
      </c>
      <c r="M14" s="78"/>
      <c r="N14" s="37" t="s">
        <v>8</v>
      </c>
      <c r="O14" s="78"/>
      <c r="P14" s="15" t="s">
        <v>41</v>
      </c>
      <c r="Q14" s="15"/>
      <c r="R14" s="15" t="s">
        <v>37</v>
      </c>
    </row>
    <row r="15" spans="1:18" ht="12.75">
      <c r="A15" s="49"/>
      <c r="B15" s="71" t="s">
        <v>0</v>
      </c>
      <c r="C15" s="24"/>
      <c r="D15" s="15" t="s">
        <v>0</v>
      </c>
      <c r="E15" s="78"/>
      <c r="F15" s="15" t="s">
        <v>0</v>
      </c>
      <c r="G15" s="78"/>
      <c r="H15" s="15" t="s">
        <v>0</v>
      </c>
      <c r="I15" s="78"/>
      <c r="J15" s="15" t="s">
        <v>0</v>
      </c>
      <c r="K15" s="78"/>
      <c r="L15" s="15" t="s">
        <v>0</v>
      </c>
      <c r="M15" s="78"/>
      <c r="N15" s="15" t="s">
        <v>0</v>
      </c>
      <c r="O15" s="78"/>
      <c r="P15" s="15" t="s">
        <v>0</v>
      </c>
      <c r="Q15" s="15"/>
      <c r="R15" s="15" t="s">
        <v>0</v>
      </c>
    </row>
    <row r="16" spans="1:18" ht="12.75">
      <c r="A16" s="49"/>
      <c r="B16" s="71"/>
      <c r="C16" s="24"/>
      <c r="D16" s="15"/>
      <c r="E16" s="78"/>
      <c r="F16" s="15"/>
      <c r="G16" s="78"/>
      <c r="H16" s="78"/>
      <c r="I16" s="78"/>
      <c r="J16" s="78"/>
      <c r="K16" s="78"/>
      <c r="L16" s="15"/>
      <c r="M16" s="78"/>
      <c r="N16" s="78"/>
      <c r="O16" s="78"/>
      <c r="P16" s="15"/>
      <c r="Q16" s="15"/>
      <c r="R16" s="15"/>
    </row>
    <row r="17" spans="1:18" ht="12.75">
      <c r="A17" s="85" t="s">
        <v>99</v>
      </c>
      <c r="B17" s="94" t="s">
        <v>5</v>
      </c>
      <c r="C17" s="95"/>
      <c r="D17" s="19">
        <v>0</v>
      </c>
      <c r="E17" s="78"/>
      <c r="F17" s="19">
        <v>0</v>
      </c>
      <c r="G17" s="78"/>
      <c r="H17" s="19">
        <v>0</v>
      </c>
      <c r="I17" s="78"/>
      <c r="J17" s="19">
        <v>0</v>
      </c>
      <c r="K17" s="78"/>
      <c r="L17" s="19">
        <v>-29</v>
      </c>
      <c r="M17" s="78"/>
      <c r="N17" s="96">
        <f>+L17+J17+H17+F17+D17</f>
        <v>-29</v>
      </c>
      <c r="O17" s="78"/>
      <c r="P17" s="19">
        <v>0</v>
      </c>
      <c r="Q17" s="17"/>
      <c r="R17" s="97">
        <f>+N17+P17</f>
        <v>-29</v>
      </c>
    </row>
    <row r="18" spans="1:18" ht="12.75">
      <c r="A18" s="39"/>
      <c r="B18" s="24"/>
      <c r="C18" s="24"/>
      <c r="D18" s="24"/>
      <c r="E18" s="78"/>
      <c r="F18" s="24"/>
      <c r="G18" s="78"/>
      <c r="H18" s="78"/>
      <c r="I18" s="78"/>
      <c r="J18" s="78"/>
      <c r="K18" s="78"/>
      <c r="L18" s="24"/>
      <c r="M18" s="78"/>
      <c r="N18" s="78"/>
      <c r="O18" s="78"/>
      <c r="P18" s="45"/>
      <c r="Q18" s="45"/>
      <c r="R18" s="45"/>
    </row>
    <row r="19" spans="1:18" ht="12.75">
      <c r="A19" s="39" t="s">
        <v>114</v>
      </c>
      <c r="B19" s="24">
        <f>+'BS'!F43</f>
        <v>529153.415</v>
      </c>
      <c r="C19" s="24"/>
      <c r="D19" s="24">
        <v>316155</v>
      </c>
      <c r="E19" s="78"/>
      <c r="F19" s="19">
        <v>0</v>
      </c>
      <c r="G19" s="78"/>
      <c r="H19" s="99">
        <v>0</v>
      </c>
      <c r="I19" s="78"/>
      <c r="J19" s="99">
        <v>134564</v>
      </c>
      <c r="K19" s="78"/>
      <c r="L19" s="24">
        <v>0</v>
      </c>
      <c r="M19" s="78"/>
      <c r="N19" s="96">
        <f>+L19+J19+H19+F19+D19+B19</f>
        <v>979872.415</v>
      </c>
      <c r="O19" s="78"/>
      <c r="P19" s="100">
        <v>65530</v>
      </c>
      <c r="Q19" s="45"/>
      <c r="R19" s="97">
        <f>+N19+P19</f>
        <v>1045402.415</v>
      </c>
    </row>
    <row r="20" spans="1:18" ht="12.75">
      <c r="A20" s="39"/>
      <c r="B20" s="24"/>
      <c r="C20" s="24"/>
      <c r="D20" s="24"/>
      <c r="E20" s="78"/>
      <c r="F20" s="24"/>
      <c r="G20" s="78"/>
      <c r="H20" s="98"/>
      <c r="I20" s="78"/>
      <c r="J20" s="78"/>
      <c r="K20" s="78"/>
      <c r="L20" s="24"/>
      <c r="M20" s="78"/>
      <c r="N20" s="78"/>
      <c r="O20" s="78"/>
      <c r="P20" s="100"/>
      <c r="Q20" s="45"/>
      <c r="R20" s="45"/>
    </row>
    <row r="21" spans="1:18" ht="12.75">
      <c r="A21" s="39" t="s">
        <v>128</v>
      </c>
      <c r="B21" s="101"/>
      <c r="C21" s="102"/>
      <c r="D21" s="102"/>
      <c r="E21" s="103"/>
      <c r="F21" s="102"/>
      <c r="G21" s="103"/>
      <c r="H21" s="123"/>
      <c r="I21" s="103"/>
      <c r="J21" s="103"/>
      <c r="K21" s="103"/>
      <c r="L21" s="102"/>
      <c r="M21" s="103"/>
      <c r="N21" s="103"/>
      <c r="O21" s="103"/>
      <c r="P21" s="124"/>
      <c r="Q21" s="104"/>
      <c r="R21" s="125"/>
    </row>
    <row r="22" spans="1:18" ht="12.75">
      <c r="A22" s="39" t="s">
        <v>129</v>
      </c>
      <c r="B22" s="121">
        <v>0</v>
      </c>
      <c r="C22" s="19"/>
      <c r="D22" s="19">
        <v>0</v>
      </c>
      <c r="E22" s="113"/>
      <c r="F22" s="19">
        <v>0</v>
      </c>
      <c r="G22" s="113"/>
      <c r="H22" s="120">
        <v>220851</v>
      </c>
      <c r="I22" s="113"/>
      <c r="J22" s="126">
        <v>0</v>
      </c>
      <c r="K22" s="113"/>
      <c r="L22" s="19">
        <v>0</v>
      </c>
      <c r="M22" s="113"/>
      <c r="N22" s="114">
        <f>+L22+J22+H22+F22+D22+B22</f>
        <v>220851</v>
      </c>
      <c r="O22" s="113"/>
      <c r="P22" s="19">
        <v>0</v>
      </c>
      <c r="Q22" s="17"/>
      <c r="R22" s="122">
        <f>+N22+P22</f>
        <v>220851</v>
      </c>
    </row>
    <row r="23" spans="1:18" ht="12.75">
      <c r="A23" s="39" t="s">
        <v>101</v>
      </c>
      <c r="B23" s="121">
        <v>0</v>
      </c>
      <c r="C23" s="19"/>
      <c r="D23" s="19">
        <v>0</v>
      </c>
      <c r="E23" s="113"/>
      <c r="F23" s="19">
        <v>199</v>
      </c>
      <c r="G23" s="113"/>
      <c r="H23" s="19">
        <v>0</v>
      </c>
      <c r="I23" s="113"/>
      <c r="J23" s="19">
        <v>0</v>
      </c>
      <c r="K23" s="113"/>
      <c r="L23" s="19">
        <v>0</v>
      </c>
      <c r="M23" s="113"/>
      <c r="N23" s="114">
        <f>+L23+J23+H23+F23+D23+B23</f>
        <v>199</v>
      </c>
      <c r="O23" s="113"/>
      <c r="P23" s="19">
        <v>0</v>
      </c>
      <c r="Q23" s="17"/>
      <c r="R23" s="122">
        <f>+N23+P23</f>
        <v>199</v>
      </c>
    </row>
    <row r="24" spans="1:18" ht="12.75">
      <c r="A24" s="39" t="s">
        <v>36</v>
      </c>
      <c r="B24" s="105">
        <v>0</v>
      </c>
      <c r="C24" s="106"/>
      <c r="D24" s="21">
        <v>0</v>
      </c>
      <c r="E24" s="106"/>
      <c r="F24" s="21">
        <v>0</v>
      </c>
      <c r="G24" s="106"/>
      <c r="H24" s="107">
        <v>-220851</v>
      </c>
      <c r="I24" s="106"/>
      <c r="J24" s="21">
        <v>0</v>
      </c>
      <c r="K24" s="106"/>
      <c r="L24" s="21">
        <v>220851</v>
      </c>
      <c r="M24" s="106"/>
      <c r="N24" s="108">
        <f>+L24+J24+H24+F24+D24+B24</f>
        <v>0</v>
      </c>
      <c r="O24" s="106"/>
      <c r="P24" s="21">
        <v>0</v>
      </c>
      <c r="Q24" s="109"/>
      <c r="R24" s="110">
        <f>+N24+P24</f>
        <v>0</v>
      </c>
    </row>
    <row r="25" spans="1:18" ht="12.75">
      <c r="A25" s="39" t="s">
        <v>102</v>
      </c>
      <c r="B25" s="101">
        <f>SUM(B21:B24)</f>
        <v>0</v>
      </c>
      <c r="C25" s="103"/>
      <c r="D25" s="102">
        <f>SUM(D21:D24)</f>
        <v>0</v>
      </c>
      <c r="E25" s="103"/>
      <c r="F25" s="102">
        <f>SUM(F21:F24)</f>
        <v>199</v>
      </c>
      <c r="G25" s="103"/>
      <c r="H25" s="102">
        <f>SUM(H21:H24)</f>
        <v>0</v>
      </c>
      <c r="I25" s="103"/>
      <c r="J25" s="102">
        <f>SUM(J21:J24)</f>
        <v>0</v>
      </c>
      <c r="K25" s="103"/>
      <c r="L25" s="102">
        <f>SUM(L21:L24)</f>
        <v>220851</v>
      </c>
      <c r="M25" s="103"/>
      <c r="N25" s="102">
        <f>SUM(N21:N24)</f>
        <v>221050</v>
      </c>
      <c r="O25" s="103"/>
      <c r="P25" s="102">
        <f>SUM(P21:P24)</f>
        <v>0</v>
      </c>
      <c r="Q25" s="104"/>
      <c r="R25" s="111">
        <f>SUM(R21:R24)</f>
        <v>221050</v>
      </c>
    </row>
    <row r="26" spans="1:18" ht="12.75">
      <c r="A26" s="39" t="s">
        <v>103</v>
      </c>
      <c r="B26" s="105">
        <v>0</v>
      </c>
      <c r="C26" s="106"/>
      <c r="D26" s="21">
        <v>0</v>
      </c>
      <c r="E26" s="106"/>
      <c r="F26" s="21">
        <v>0</v>
      </c>
      <c r="G26" s="106"/>
      <c r="H26" s="21">
        <v>0</v>
      </c>
      <c r="I26" s="106"/>
      <c r="J26" s="21">
        <v>0</v>
      </c>
      <c r="K26" s="106"/>
      <c r="L26" s="21">
        <f>+'IS'!G41</f>
        <v>3395</v>
      </c>
      <c r="M26" s="106"/>
      <c r="N26" s="108">
        <f>+L26+J26+H26+F26+D26+B26</f>
        <v>3395</v>
      </c>
      <c r="O26" s="106"/>
      <c r="P26" s="112">
        <f>+'IS'!G42</f>
        <v>-3827</v>
      </c>
      <c r="Q26" s="109"/>
      <c r="R26" s="110">
        <f>+N26+P26</f>
        <v>-432</v>
      </c>
    </row>
    <row r="27" spans="1:18" ht="12.75">
      <c r="A27" s="39" t="s">
        <v>104</v>
      </c>
      <c r="B27" s="19"/>
      <c r="C27" s="113"/>
      <c r="D27" s="19"/>
      <c r="E27" s="113"/>
      <c r="F27" s="19"/>
      <c r="G27" s="113"/>
      <c r="H27" s="19"/>
      <c r="I27" s="113"/>
      <c r="J27" s="19"/>
      <c r="K27" s="113"/>
      <c r="L27" s="19"/>
      <c r="M27" s="113"/>
      <c r="N27" s="114"/>
      <c r="O27" s="113"/>
      <c r="P27" s="115"/>
      <c r="Q27" s="17"/>
      <c r="R27" s="97"/>
    </row>
    <row r="28" spans="1:18" ht="12.75">
      <c r="A28" s="39" t="s">
        <v>105</v>
      </c>
      <c r="B28" s="19">
        <f>SUM(B25:B26)</f>
        <v>0</v>
      </c>
      <c r="C28" s="78"/>
      <c r="D28" s="19">
        <f>SUM(D25:D26)</f>
        <v>0</v>
      </c>
      <c r="E28" s="78"/>
      <c r="F28" s="19">
        <f>SUM(F25:F26)</f>
        <v>199</v>
      </c>
      <c r="G28" s="78"/>
      <c r="H28" s="19">
        <f>SUM(H25:H26)</f>
        <v>0</v>
      </c>
      <c r="I28" s="78"/>
      <c r="J28" s="19">
        <f>SUM(J25:J26)</f>
        <v>0</v>
      </c>
      <c r="K28" s="78"/>
      <c r="L28" s="19">
        <f>SUM(L25:L26)</f>
        <v>224246</v>
      </c>
      <c r="M28" s="78"/>
      <c r="N28" s="19">
        <f>SUM(N25:N26)</f>
        <v>224445</v>
      </c>
      <c r="O28" s="78"/>
      <c r="P28" s="19">
        <f>SUM(P25:P26)</f>
        <v>-3827</v>
      </c>
      <c r="Q28" s="45"/>
      <c r="R28" s="19">
        <f>SUM(R25:R26)</f>
        <v>220618</v>
      </c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82" t="s">
        <v>106</v>
      </c>
      <c r="B30" s="19">
        <v>0</v>
      </c>
      <c r="C30" s="78"/>
      <c r="D30" s="19">
        <v>0</v>
      </c>
      <c r="E30" s="78"/>
      <c r="F30" s="19">
        <v>0</v>
      </c>
      <c r="G30" s="78"/>
      <c r="H30" s="19">
        <v>0</v>
      </c>
      <c r="I30" s="78"/>
      <c r="J30" s="19">
        <v>0</v>
      </c>
      <c r="K30" s="78"/>
      <c r="L30" s="19">
        <v>0</v>
      </c>
      <c r="M30" s="78"/>
      <c r="N30" s="96">
        <f>+L30+J30+H30+F30+D30+B30</f>
        <v>0</v>
      </c>
      <c r="O30" s="78"/>
      <c r="P30" s="100">
        <v>-16533</v>
      </c>
      <c r="Q30" s="45"/>
      <c r="R30" s="97">
        <f>+N30+P30</f>
        <v>-16533</v>
      </c>
    </row>
    <row r="31" spans="1:18" ht="12.75">
      <c r="A31" s="39"/>
      <c r="B31" s="24"/>
      <c r="C31" s="24"/>
      <c r="D31" s="24"/>
      <c r="E31" s="78"/>
      <c r="F31" s="24"/>
      <c r="G31" s="78"/>
      <c r="H31" s="98"/>
      <c r="I31" s="78"/>
      <c r="J31" s="78"/>
      <c r="K31" s="78"/>
      <c r="L31" s="24"/>
      <c r="M31" s="78"/>
      <c r="N31" s="78"/>
      <c r="O31" s="78"/>
      <c r="P31" s="100"/>
      <c r="Q31" s="45"/>
      <c r="R31" s="45"/>
    </row>
    <row r="32" spans="1:20" ht="13.5" thickBot="1">
      <c r="A32" s="85" t="s">
        <v>100</v>
      </c>
      <c r="B32" s="33">
        <f>B19+B28+B30</f>
        <v>529153.415</v>
      </c>
      <c r="C32" s="33"/>
      <c r="D32" s="33">
        <f>+D17+D19+D28+D30</f>
        <v>316155</v>
      </c>
      <c r="E32" s="116"/>
      <c r="F32" s="33">
        <f>+F17+F19+F28+F30</f>
        <v>199</v>
      </c>
      <c r="G32" s="116"/>
      <c r="H32" s="33">
        <f>+H17+H19+H28+H30</f>
        <v>0</v>
      </c>
      <c r="I32" s="116"/>
      <c r="J32" s="33">
        <f>+J17+J19+J28+J30</f>
        <v>134564</v>
      </c>
      <c r="K32" s="116"/>
      <c r="L32" s="33">
        <f>+L17+L19+L28+L30</f>
        <v>224217</v>
      </c>
      <c r="M32" s="116"/>
      <c r="N32" s="33">
        <f>+N17+N19+N28+N30</f>
        <v>1204288.415</v>
      </c>
      <c r="O32" s="116"/>
      <c r="P32" s="33">
        <f>+P17+P19+P28+P30</f>
        <v>45170</v>
      </c>
      <c r="Q32" s="117"/>
      <c r="R32" s="33">
        <f>+R17+R19+R28+R30</f>
        <v>1249458.415</v>
      </c>
      <c r="T32" s="118"/>
    </row>
    <row r="33" spans="1:18" ht="12.75">
      <c r="A33" s="39"/>
      <c r="B33" s="24"/>
      <c r="C33" s="24"/>
      <c r="D33" s="24"/>
      <c r="E33" s="78"/>
      <c r="F33" s="24"/>
      <c r="G33" s="78"/>
      <c r="H33" s="78"/>
      <c r="I33" s="78"/>
      <c r="J33" s="78"/>
      <c r="K33" s="78"/>
      <c r="L33" s="24"/>
      <c r="M33" s="78"/>
      <c r="N33" s="45"/>
      <c r="O33" s="45"/>
      <c r="P33" s="45"/>
      <c r="Q33" s="98"/>
      <c r="R33" s="78"/>
    </row>
    <row r="34" spans="1:18" ht="12.75">
      <c r="A34" s="85" t="s">
        <v>107</v>
      </c>
      <c r="B34" s="19">
        <v>0</v>
      </c>
      <c r="C34" s="19"/>
      <c r="D34" s="19">
        <v>0</v>
      </c>
      <c r="E34" s="78"/>
      <c r="F34" s="19">
        <v>0</v>
      </c>
      <c r="G34" s="78"/>
      <c r="H34" s="19">
        <v>0</v>
      </c>
      <c r="I34" s="78"/>
      <c r="J34" s="19">
        <v>0</v>
      </c>
      <c r="K34" s="78"/>
      <c r="L34" s="19">
        <v>0</v>
      </c>
      <c r="M34" s="45"/>
      <c r="N34" s="96">
        <f>+L34+J34+H34+F34+D34</f>
        <v>0</v>
      </c>
      <c r="O34" s="45"/>
      <c r="P34" s="19">
        <v>0</v>
      </c>
      <c r="Q34" s="78"/>
      <c r="R34" s="97">
        <f>+N34+P34</f>
        <v>0</v>
      </c>
    </row>
    <row r="35" spans="1:18" ht="12.75">
      <c r="A35" s="45"/>
      <c r="B35" s="24"/>
      <c r="C35" s="24"/>
      <c r="D35" s="24"/>
      <c r="E35" s="78"/>
      <c r="F35" s="24"/>
      <c r="G35" s="78"/>
      <c r="H35" s="78"/>
      <c r="I35" s="78"/>
      <c r="J35" s="24"/>
      <c r="K35" s="78"/>
      <c r="L35" s="24"/>
      <c r="M35" s="45"/>
      <c r="N35" s="78"/>
      <c r="O35" s="45"/>
      <c r="P35" s="24"/>
      <c r="Q35" s="78"/>
      <c r="R35" s="45"/>
    </row>
    <row r="36" spans="1:18" ht="12.75">
      <c r="A36" s="39" t="s">
        <v>103</v>
      </c>
      <c r="B36" s="24">
        <v>0</v>
      </c>
      <c r="C36" s="24"/>
      <c r="D36" s="24">
        <v>0</v>
      </c>
      <c r="E36" s="78"/>
      <c r="F36" s="24">
        <v>0</v>
      </c>
      <c r="G36" s="78"/>
      <c r="H36" s="19">
        <v>0</v>
      </c>
      <c r="I36" s="78"/>
      <c r="J36" s="24">
        <v>0</v>
      </c>
      <c r="K36" s="78"/>
      <c r="L36" s="24">
        <v>0</v>
      </c>
      <c r="M36" s="45"/>
      <c r="N36" s="96">
        <f>+L36+J36+H36+F36+D36+B36</f>
        <v>0</v>
      </c>
      <c r="O36" s="45"/>
      <c r="P36" s="24">
        <v>0</v>
      </c>
      <c r="Q36" s="78"/>
      <c r="R36" s="97">
        <f>+N36+P36</f>
        <v>0</v>
      </c>
    </row>
    <row r="37" spans="1:18" ht="12.75">
      <c r="A37" s="39"/>
      <c r="B37" s="24"/>
      <c r="C37" s="24"/>
      <c r="D37" s="24"/>
      <c r="E37" s="78"/>
      <c r="F37" s="24"/>
      <c r="G37" s="78"/>
      <c r="H37" s="78"/>
      <c r="I37" s="78"/>
      <c r="J37" s="24"/>
      <c r="K37" s="78"/>
      <c r="L37" s="24"/>
      <c r="M37" s="45"/>
      <c r="N37" s="24"/>
      <c r="O37" s="45"/>
      <c r="P37" s="24"/>
      <c r="Q37" s="78"/>
      <c r="R37" s="24"/>
    </row>
    <row r="38" spans="1:18" ht="13.5" thickBot="1">
      <c r="A38" s="85" t="s">
        <v>108</v>
      </c>
      <c r="B38" s="33">
        <f>+B34+B36</f>
        <v>0</v>
      </c>
      <c r="C38" s="33"/>
      <c r="D38" s="33">
        <f>+D34+D36</f>
        <v>0</v>
      </c>
      <c r="E38" s="116"/>
      <c r="F38" s="33">
        <f>+F34+F36</f>
        <v>0</v>
      </c>
      <c r="G38" s="116"/>
      <c r="H38" s="33">
        <f>+H34+H36</f>
        <v>0</v>
      </c>
      <c r="I38" s="116"/>
      <c r="J38" s="33">
        <f>+J34+J36</f>
        <v>0</v>
      </c>
      <c r="K38" s="116"/>
      <c r="L38" s="33">
        <f>+L34+L36</f>
        <v>0</v>
      </c>
      <c r="M38" s="117"/>
      <c r="N38" s="33">
        <f>+N34+N36</f>
        <v>0</v>
      </c>
      <c r="O38" s="117"/>
      <c r="P38" s="33">
        <f>+P34+P36</f>
        <v>0</v>
      </c>
      <c r="Q38" s="116"/>
      <c r="R38" s="33">
        <f>+R34+R36</f>
        <v>0</v>
      </c>
    </row>
    <row r="39" spans="1:18" ht="12.7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78"/>
      <c r="L39" s="45"/>
      <c r="M39" s="45"/>
      <c r="N39" s="45"/>
      <c r="O39" s="45"/>
      <c r="P39" s="78"/>
      <c r="Q39" s="78"/>
      <c r="R39" s="78"/>
    </row>
    <row r="40" spans="1:18" ht="12.75">
      <c r="A40" s="119" t="s">
        <v>30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5"/>
      <c r="N40" s="45"/>
      <c r="O40" s="45"/>
      <c r="P40" s="78"/>
      <c r="Q40" s="78"/>
      <c r="R40" s="78"/>
    </row>
    <row r="41" spans="1:18" ht="12.75">
      <c r="A41" s="11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45"/>
      <c r="M41" s="45"/>
      <c r="N41" s="45"/>
      <c r="O41" s="45"/>
      <c r="P41" s="78"/>
      <c r="Q41" s="78"/>
      <c r="R41" s="78"/>
    </row>
    <row r="42" spans="1:18" ht="12.75">
      <c r="A42" s="60" t="s">
        <v>110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40" t="s">
        <v>43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</sheetData>
  <mergeCells count="1">
    <mergeCell ref="B12:N12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landscape" paperSize="9" scale="98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lwg</cp:lastModifiedBy>
  <cp:lastPrinted>2006-11-10T11:37:05Z</cp:lastPrinted>
  <dcterms:created xsi:type="dcterms:W3CDTF">1999-08-02T06:32:51Z</dcterms:created>
  <dcterms:modified xsi:type="dcterms:W3CDTF">2006-11-13T15:12:01Z</dcterms:modified>
  <cp:category/>
  <cp:version/>
  <cp:contentType/>
  <cp:contentStatus/>
</cp:coreProperties>
</file>